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4" i="1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<sst xmlns="http://schemas.openxmlformats.org/spreadsheetml/2006/main" count="1082" uniqueCount="674">
  <si>
    <t>ИНФРА-М Научно-издательский Центр</t>
  </si>
  <si>
    <t>002. Прайс-лист для учебных заведений и библиотек (собственная новинки за 1 мес)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</si>
  <si>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</si>
  <si>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</si>
  <si>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</si>
  <si>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</si>
  <si>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</si>
  <si>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</si>
  <si>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</si>
  <si>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</si>
  <si>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</si>
  <si>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</si>
  <si>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</si>
  <si>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</si>
  <si>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</si>
  <si>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</si>
  <si>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</si>
  <si>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</si>
  <si>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</si>
  <si>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</si>
  <si>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</si>
  <si>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</si>
  <si>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</si>
  <si>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</si>
  <si>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</si>
  <si>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</si>
  <si>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</si>
  <si>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</si>
  <si>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</si>
  <si>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</si>
  <si>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</si>
  <si>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</si>
  <si>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</si>
  <si>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</si>
  <si>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</si>
  <si>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</si>
  <si>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</si>
  <si>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Переплет 7БЦ</t>
  </si>
  <si>
    <t>НИЦ ИНФРА-М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</si>
  <si>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</si>
  <si>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</si>
  <si>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</si>
  <si>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</si>
  <si>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</si>
  <si>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</si>
  <si>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</si>
  <si>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</si>
  <si>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</si>
  <si>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</si>
  <si>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</si>
  <si>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</si>
  <si>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</si>
  <si>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</si>
  <si>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</si>
  <si>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</si>
  <si>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ГУМАНИТАРНЫЕ НАУКИ. РЕЛИГИЯ. ИСКУССТВО</t>
  </si>
  <si>
    <t>Филологические науки</t>
  </si>
  <si>
    <t>Профессиональное образование / ВО - Магистратура</t>
  </si>
  <si>
    <t>37.03.01, 37.04.01</t>
  </si>
  <si>
    <t>Финансовый университет при Правительстве Российской Федерации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</si>
  <si>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</si>
  <si>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</si>
  <si>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</si>
  <si>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</si>
  <si>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</si>
  <si>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</si>
  <si>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</si>
  <si>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</si>
  <si>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</si>
  <si>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</si>
  <si>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</si>
  <si>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</si>
  <si>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</si>
  <si>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</si>
  <si>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</si>
  <si>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</si>
  <si>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</si>
  <si>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</si>
  <si>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</si>
  <si>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Экономика. Бухгалтерский учет. Финансы</t>
  </si>
  <si>
    <t>Профессиональное образование / ВО - Бакалавриат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</si>
  <si>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</si>
  <si>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</si>
  <si>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</si>
  <si>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</si>
  <si>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</si>
  <si>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</si>
  <si>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</si>
  <si>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</si>
  <si>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</si>
  <si>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Учебное пособие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</si>
  <si>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</si>
  <si>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</si>
  <si>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</si>
  <si>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</si>
  <si>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</si>
  <si>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</si>
  <si>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</si>
  <si>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</si>
  <si>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ЕСТЕСТВЕННЫЕ НАУКИ. МАТЕМАТИКА</t>
  </si>
  <si>
    <t>Физико-математические науки</t>
  </si>
  <si>
    <t>38.03.01, 38.03.02, 38.03.05, 38.04.01, 38.04.02, 38.04.05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</si>
  <si>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</si>
  <si>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</si>
  <si>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</si>
  <si>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</si>
  <si>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</si>
  <si>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</si>
  <si>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</si>
  <si>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</si>
  <si>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ДА</t>
  </si>
  <si>
    <t>Российский государственный аграрный университет - МСХА им. К.А. Тимирязева</t>
  </si>
  <si>
    <t>32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</si>
  <si>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</si>
  <si>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</si>
  <si>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</si>
  <si>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</si>
  <si>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Политика. Социология</t>
  </si>
  <si>
    <t>38.04.04, 41.04.04, 41.04.05, 46.04.01</t>
  </si>
  <si>
    <t>0324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</si>
  <si>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</si>
  <si>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</si>
  <si>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</si>
  <si>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</si>
  <si>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</si>
  <si>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</si>
  <si>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</si>
  <si>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</si>
  <si>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</si>
  <si>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0224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</si>
  <si>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</si>
  <si>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</si>
  <si>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</si>
  <si>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</si>
  <si>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</si>
  <si>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</si>
  <si>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</si>
  <si>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</si>
  <si>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</si>
  <si>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0424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</si>
  <si>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</si>
  <si>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</si>
  <si>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</si>
  <si>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</si>
  <si>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</si>
  <si>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</si>
  <si>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</si>
  <si>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</si>
  <si>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</si>
  <si>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</si>
  <si>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</si>
  <si>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</si>
  <si>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</si>
  <si>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</si>
  <si>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</si>
  <si>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</si>
  <si>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</si>
  <si>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</si>
  <si>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</si>
  <si>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</si>
  <si>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</si>
  <si>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</si>
  <si>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</si>
  <si>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</si>
  <si>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</si>
  <si>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</si>
  <si>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</si>
  <si>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</si>
  <si>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</si>
  <si>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</si>
  <si>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</si>
  <si>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</si>
  <si>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</si>
  <si>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</si>
  <si>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</si>
  <si>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</si>
  <si>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</si>
  <si>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Обложка. КБС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</si>
  <si>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</si>
  <si>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</si>
  <si>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</si>
  <si>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</si>
  <si>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</si>
  <si>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</si>
  <si>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</si>
  <si>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</si>
  <si>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</si>
  <si>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</si>
  <si>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</si>
  <si>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</si>
  <si>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</si>
  <si>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</si>
  <si>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</si>
  <si>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</si>
  <si>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</si>
  <si>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</si>
  <si>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</si>
  <si>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</si>
  <si>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</si>
  <si>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</si>
  <si>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</si>
  <si>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</si>
  <si>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Сельское хозяйство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</si>
  <si>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</si>
  <si>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</si>
  <si>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</si>
  <si>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</si>
  <si>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</si>
  <si>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</si>
  <si>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</si>
  <si>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</si>
  <si>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</si>
  <si>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</si>
  <si>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</si>
  <si>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</si>
  <si>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</si>
  <si>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Научная мысль</t>
  </si>
  <si>
    <t>978-5-16-018535-4</t>
  </si>
  <si>
    <t>Монография</t>
  </si>
  <si>
    <t>Дополнительное образование / Дополнительное профессиональное образование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</si>
  <si>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</si>
  <si>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</si>
  <si>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</si>
  <si>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</si>
  <si>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</si>
  <si>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</si>
  <si>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</si>
  <si>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</si>
  <si>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</si>
  <si>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</si>
  <si>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</si>
  <si>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</si>
  <si>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</si>
  <si>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</si>
  <si>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Военное дело. Оружие. Спецслужбы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</si>
  <si>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</si>
  <si>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</si>
  <si>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</si>
  <si>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</si>
  <si>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</si>
  <si>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</si>
  <si>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</si>
  <si>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</si>
  <si>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</si>
  <si>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</si>
  <si>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</si>
  <si>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</si>
  <si>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</si>
  <si>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</si>
  <si>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</si>
  <si>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</si>
  <si>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</si>
  <si>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</si>
  <si>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</si>
  <si>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</si>
  <si>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</si>
  <si>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</si>
  <si>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</si>
  <si>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</si>
  <si>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</si>
  <si>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</si>
  <si>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</si>
  <si>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</si>
  <si>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</si>
  <si>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</si>
  <si>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</si>
  <si>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</si>
  <si>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</si>
  <si>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</si>
  <si>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</si>
  <si>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</si>
  <si>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</si>
  <si>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</si>
  <si>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</si>
  <si>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</si>
  <si>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</si>
  <si>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</si>
  <si>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</si>
  <si>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</si>
  <si>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</si>
  <si>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</si>
  <si>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</si>
  <si>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</si>
  <si>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</si>
  <si>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</si>
  <si>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</si>
  <si>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</si>
  <si>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</si>
  <si>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</si>
  <si>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</si>
  <si>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</si>
  <si>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</si>
  <si>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</si>
  <si>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</si>
  <si>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</si>
  <si>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</si>
  <si>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</si>
  <si>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</si>
  <si>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</si>
  <si>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</si>
  <si>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</si>
  <si>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</si>
  <si>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</si>
  <si>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</si>
  <si>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</si>
  <si>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</si>
  <si>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</si>
  <si>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</si>
  <si>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</si>
  <si>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</si>
  <si>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</si>
  <si>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</si>
  <si>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</si>
  <si>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</si>
  <si>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</si>
  <si>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</si>
  <si>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</si>
  <si>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</si>
  <si>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</si>
  <si>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</si>
  <si>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</si>
  <si>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</si>
  <si>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</si>
  <si>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</si>
  <si>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</si>
  <si>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</si>
  <si>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</si>
  <si>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</si>
  <si>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</si>
  <si>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</si>
  <si>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</si>
  <si>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</si>
  <si>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</si>
  <si>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</si>
  <si>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</si>
  <si>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</si>
  <si>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</si>
  <si>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</si>
  <si>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</si>
  <si>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</si>
  <si>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</si>
  <si>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</si>
  <si>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</si>
  <si>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</si>
  <si>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</si>
  <si>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</si>
  <si>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</si>
  <si>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</si>
  <si>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</si>
  <si>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Белгородский государственный национальный исследовательский университет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</si>
  <si>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</si>
  <si>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</si>
  <si>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</si>
  <si>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</si>
  <si>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</si>
  <si>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</si>
  <si>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</si>
  <si>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</si>
  <si>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</si>
  <si>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</si>
  <si>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</si>
  <si>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Высшее образование: Магистратура</t>
  </si>
  <si>
    <t>978-5-16-017455-6</t>
  </si>
  <si>
    <t>ЛИТЕРАТУРА ДЛЯ СРЕДНЕЙ ШКОЛЫ И АБИТУРИЕНТОВ. ПЕДАГОГИКА</t>
  </si>
  <si>
    <t>Педагогика. Образование</t>
  </si>
  <si>
    <t>44.03.05, 44.04.01</t>
  </si>
  <si>
    <t>Московский педагогический государственный университет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</si>
  <si>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</si>
  <si>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</si>
  <si>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</si>
  <si>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</si>
  <si>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</si>
  <si>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</si>
  <si>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</si>
  <si>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</si>
  <si>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</si>
  <si>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</si>
  <si>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</si>
  <si>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</si>
  <si>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</si>
  <si>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</si>
  <si>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</si>
  <si>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</si>
  <si>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</si>
  <si>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Ксенофонтов Б.С.</t>
  </si>
  <si>
    <t>978-5-16-019793-7</t>
  </si>
  <si>
    <t>Строительство</t>
  </si>
  <si>
    <t>08.03.01, 20.03.01, 20.03.02, 20.04.01, 20.06.01</t>
  </si>
  <si>
    <t>Московский государственный технический университет им. Н.Э. Баумана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</si>
  <si>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</si>
  <si>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</si>
  <si>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</si>
  <si>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</si>
  <si>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</si>
  <si>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</si>
  <si>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</si>
  <si>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</si>
  <si>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</si>
  <si>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</si>
  <si>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</si>
  <si>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</si>
  <si>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</si>
  <si>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Пензенский государственный университет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</si>
  <si>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</si>
  <si>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</si>
  <si>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</si>
  <si>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</si>
  <si>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</si>
  <si>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</si>
  <si>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МИРЭА - Российский технологический университет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</si>
  <si>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</si>
  <si>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</si>
  <si>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</si>
  <si>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</si>
  <si>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</si>
  <si>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</si>
  <si>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</si>
  <si>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00.00.00</t>
  </si>
  <si>
    <t>ОБЩИЕ ДИСЦИПЛИНЫ ДЛЯ ВСЕХ СПЕЦИАЛЬНОСТЕЙ</t>
  </si>
  <si>
    <t>Основы предпринимательства</t>
  </si>
  <si>
    <t>00.06.01</t>
  </si>
  <si>
    <t>Методология научных исследований</t>
  </si>
  <si>
    <t>01.00.00</t>
  </si>
  <si>
    <t>МАТЕМАТИКА И МЕХАНИКА</t>
  </si>
  <si>
    <t>01.04.01</t>
  </si>
  <si>
    <t>Математика</t>
  </si>
  <si>
    <t>01.04.02</t>
  </si>
  <si>
    <t>Прикладная математика и информатика</t>
  </si>
  <si>
    <t>02.00.00</t>
  </si>
  <si>
    <t>КОМПЬЮТЕРНЫЕ И ИНФОРМАЦИОННЫЕ НАУКИ</t>
  </si>
  <si>
    <t>02.03.03</t>
  </si>
  <si>
    <t>Механика и математическое моделирование</t>
  </si>
  <si>
    <t>03.00.00</t>
  </si>
  <si>
    <t>ФИЗИКА И АСТРОНОМИЯ</t>
  </si>
  <si>
    <t>03.04.02</t>
  </si>
  <si>
    <t>Физика</t>
  </si>
  <si>
    <t>05.00.00</t>
  </si>
  <si>
    <t>НАУКИ О ЗЕМЛЕ</t>
  </si>
  <si>
    <t>05.04.02</t>
  </si>
  <si>
    <t>География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</si>
  <si>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</si>
  <si>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</si>
  <si>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</si>
  <si>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</si>
  <si>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</si>
  <si>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</si>
  <si>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</si>
  <si>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</si>
  <si>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08.03.01</t>
  </si>
  <si>
    <t>08.05.01</t>
  </si>
  <si>
    <t>Строительство уникальных зданий и сооружений</t>
  </si>
  <si>
    <t>10.00.00</t>
  </si>
  <si>
    <t>ИНФОРМАЦИОННАЯ БЕЗОПАСНОСТЬ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</si>
  <si>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</si>
  <si>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</si>
  <si>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</si>
  <si>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</si>
  <si>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13.00.00</t>
  </si>
  <si>
    <t>ЭЛЕКТРО- И ТЕПЛОЭНЕРГЕТИКА</t>
  </si>
  <si>
    <t>Электроснабжение</t>
  </si>
  <si>
    <t>15.00.00</t>
  </si>
  <si>
    <t>МАШИНОСТРОЕНИЕ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</si>
  <si>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</si>
  <si>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</si>
  <si>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</si>
  <si>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</si>
  <si>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</si>
  <si>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</si>
  <si>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</si>
  <si>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</si>
  <si>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</si>
  <si>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</si>
  <si>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</si>
  <si>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</si>
  <si>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</si>
  <si>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</si>
  <si>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</si>
  <si>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</si>
  <si>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</si>
  <si>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</si>
  <si>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</si>
  <si>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</si>
  <si>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</si>
  <si>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</si>
  <si>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</si>
  <si>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</si>
  <si>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</si>
  <si>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</si>
  <si>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</si>
  <si>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</si>
  <si>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</si>
  <si>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</si>
  <si>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</si>
  <si>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</si>
  <si>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</si>
  <si>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</si>
  <si>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</si>
  <si>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</si>
  <si>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</si>
  <si>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</si>
  <si>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</si>
  <si>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35.03.04</t>
  </si>
  <si>
    <t>Агрономия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</si>
  <si>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</si>
  <si>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</si>
  <si>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</si>
  <si>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</si>
  <si>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</si>
  <si>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</si>
  <si>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</si>
  <si>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</si>
  <si>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</si>
  <si>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</si>
  <si>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</si>
  <si>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</si>
  <si>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</si>
  <si>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</si>
  <si>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</si>
  <si>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</si>
  <si>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</si>
  <si>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</si>
  <si>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</si>
  <si>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</si>
  <si>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</si>
  <si>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</si>
  <si>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</si>
  <si>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</si>
  <si>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</si>
  <si>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</si>
  <si>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</si>
  <si>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</si>
  <si>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</si>
  <si>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</si>
  <si>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</si>
  <si>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</si>
  <si>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</si>
  <si>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</si>
  <si>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</si>
  <si>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</si>
  <si>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38.04.01</t>
  </si>
  <si>
    <t>38.04.02</t>
  </si>
  <si>
    <t>38.04.03</t>
  </si>
  <si>
    <t>38.04.04</t>
  </si>
  <si>
    <t>38.04.05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</si>
  <si>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</si>
  <si>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</si>
  <si>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</si>
  <si>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</si>
  <si>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</si>
  <si>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</si>
  <si>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</si>
  <si>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</si>
  <si>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</si>
  <si>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</si>
  <si>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</si>
  <si>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</si>
  <si>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</si>
  <si>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</si>
  <si>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</si>
  <si>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</si>
  <si>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</si>
  <si>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</si>
  <si>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</si>
  <si>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</si>
  <si>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</si>
  <si>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</si>
  <si>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</si>
  <si>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</si>
  <si>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</si>
  <si>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</si>
  <si>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</si>
  <si>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</si>
  <si>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</si>
  <si>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</si>
  <si>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</si>
  <si>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</si>
  <si>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41.04.04</t>
  </si>
  <si>
    <t>41.04.05</t>
  </si>
  <si>
    <t>43.00.00</t>
  </si>
  <si>
    <t>СЕРВИС И ТУРИЗМ</t>
  </si>
  <si>
    <t>Туризм и гостеприимство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</si>
  <si>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</si>
  <si>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</si>
  <si>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</si>
  <si>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</si>
  <si>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</si>
  <si>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</si>
  <si>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</si>
  <si>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</si>
  <si>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Психолого-педагогическое образование</t>
  </si>
  <si>
    <t>44.04.04</t>
  </si>
  <si>
    <t>Профессиональное обучение (по отраслям)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</si>
  <si>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</si>
  <si>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</si>
  <si>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</si>
  <si>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</si>
  <si>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</si>
  <si>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</si>
  <si>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</si>
  <si>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</si>
  <si>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</si>
  <si>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</si>
  <si>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</si>
  <si>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</si>
  <si>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</si>
  <si>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</si>
  <si>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</si>
  <si>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</si>
  <si>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</si>
  <si>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</si>
  <si>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</si>
  <si>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</si>
  <si>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</si>
  <si>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</si>
  <si>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46.04.01</t>
  </si>
  <si>
    <t>История</t>
  </si>
  <si>
    <t>46.04.02</t>
  </si>
  <si>
    <t>Документоведение и архивоведение</t>
  </si>
  <si>
    <t>47.00.00</t>
  </si>
  <si>
    <t>ФИЛОСОФИЯ, ЭТИКА И РЕЛИГИОВЕДЕНИЕ</t>
  </si>
  <si>
    <t>49.00.00</t>
  </si>
  <si>
    <t>ФИЗИЧЕСКАЯ КУЛЬТУРА И 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</si>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</sst>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1" xfId="1" applyBorder="1" applyAlignment="1" applyProtection="1">
      <alignment horizontal="left" wrapText="1"/>
    </xf>
    <xf numFmtId="0" fontId="10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20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2000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424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HYPERLINK("https://media.infra-m.ru/1978/1978011/cover/1978011.jpg", "Обложка")</f>
        <v>Обложка</v>
      </c>
      <c r="V8" s="27" t="str">
        <f>HYPERLINK("https://znanium.ru/catalog/product/1978011",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2" customHeight="1">
      <c r="A9" s="5">
        <v>0</v>
      </c>
      <c r="B9" s="6" t="s">
        <v>49</v>
      </c>
      <c r="C9" s="7">
        <v>1250</v>
      </c>
      <c r="D9" s="8" t="s">
        <v>50</v>
      </c>
      <c r="E9" s="8" t="s">
        <v>51</v>
      </c>
      <c r="F9" s="8" t="s">
        <v>52</v>
      </c>
      <c r="G9" s="6" t="s">
        <v>37</v>
      </c>
      <c r="H9" s="6" t="s">
        <v>38</v>
      </c>
      <c r="I9" s="8" t="s">
        <v>53</v>
      </c>
      <c r="J9" s="9">
        <v>1</v>
      </c>
      <c r="K9" s="9">
        <v>258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/>
      <c r="T9" s="6"/>
      <c r="U9" s="27" t="str">
        <f>HYPERLINK("https://media.infra-m.ru/2130/2130666/cover/2130666.jpg", "Обложка")</f>
        <v>Обложка</v>
      </c>
      <c r="V9" s="27" t="str">
        <f>HYPERLINK("https://znanium.ru/catalog/product/2130666", "Ознакомиться")</f>
        <v>Ознакомиться</v>
      </c>
      <c r="W9" s="8" t="s">
        <v>59</v>
      </c>
      <c r="X9" s="6" t="s">
        <v>60</v>
      </c>
      <c r="Y9" s="6"/>
      <c r="Z9" s="6"/>
      <c r="AA9" s="6" t="s">
        <v>48</v>
      </c>
    </row>
    <row r="10" spans="1:27" s="4" customFormat="1" ht="51.95" customHeight="1">
      <c r="A10" s="5">
        <v>0</v>
      </c>
      <c r="B10" s="6" t="s">
        <v>61</v>
      </c>
      <c r="C10" s="7">
        <v>2390</v>
      </c>
      <c r="D10" s="8" t="s">
        <v>62</v>
      </c>
      <c r="E10" s="8" t="s">
        <v>63</v>
      </c>
      <c r="F10" s="8" t="s">
        <v>64</v>
      </c>
      <c r="G10" s="6" t="s">
        <v>37</v>
      </c>
      <c r="H10" s="6" t="s">
        <v>38</v>
      </c>
      <c r="I10" s="8" t="s">
        <v>65</v>
      </c>
      <c r="J10" s="9">
        <v>1</v>
      </c>
      <c r="K10" s="9">
        <v>506</v>
      </c>
      <c r="L10" s="9">
        <v>2024</v>
      </c>
      <c r="M10" s="8" t="s">
        <v>66</v>
      </c>
      <c r="N10" s="8" t="s">
        <v>67</v>
      </c>
      <c r="O10" s="8" t="s">
        <v>68</v>
      </c>
      <c r="P10" s="6" t="s">
        <v>43</v>
      </c>
      <c r="Q10" s="8" t="s">
        <v>69</v>
      </c>
      <c r="R10" s="10" t="s">
        <v>70</v>
      </c>
      <c r="S10" s="11" t="s">
        <v>71</v>
      </c>
      <c r="T10" s="6"/>
      <c r="U10" s="27" t="str">
        <f>HYPERLINK("https://media.infra-m.ru/2110/2110963/cover/2110963.jpg", "Обложка")</f>
        <v>Обложка</v>
      </c>
      <c r="V10" s="27" t="str">
        <f>HYPERLINK("https://znanium.ru/catalog/product/2110963", "Ознакомиться")</f>
        <v>Ознакомиться</v>
      </c>
      <c r="W10" s="8" t="s">
        <v>72</v>
      </c>
      <c r="X10" s="6" t="s">
        <v>60</v>
      </c>
      <c r="Y10" s="6"/>
      <c r="Z10" s="6"/>
      <c r="AA10" s="6" t="s">
        <v>48</v>
      </c>
    </row>
    <row r="11" spans="1:27" s="4" customFormat="1" ht="51.95" customHeight="1">
      <c r="A11" s="5">
        <v>0</v>
      </c>
      <c r="B11" s="6" t="s">
        <v>73</v>
      </c>
      <c r="C11" s="7">
        <v>2590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550</v>
      </c>
      <c r="L11" s="9">
        <v>2024</v>
      </c>
      <c r="M11" s="8" t="s">
        <v>78</v>
      </c>
      <c r="N11" s="8" t="s">
        <v>67</v>
      </c>
      <c r="O11" s="8" t="s">
        <v>79</v>
      </c>
      <c r="P11" s="6" t="s">
        <v>43</v>
      </c>
      <c r="Q11" s="8" t="s">
        <v>80</v>
      </c>
      <c r="R11" s="10" t="s">
        <v>81</v>
      </c>
      <c r="S11" s="11" t="s">
        <v>82</v>
      </c>
      <c r="T11" s="6"/>
      <c r="U11" s="27" t="str">
        <f>HYPERLINK("https://media.infra-m.ru/1911/1911447/cover/1911447.jpg", "Обложка")</f>
        <v>Обложка</v>
      </c>
      <c r="V11" s="27" t="str">
        <f>HYPERLINK("https://znanium.ru/catalog/product/1911447", "Ознакомиться")</f>
        <v>Ознакомиться</v>
      </c>
      <c r="W11" s="8" t="s">
        <v>83</v>
      </c>
      <c r="X11" s="6" t="s">
        <v>47</v>
      </c>
      <c r="Y11" s="6"/>
      <c r="Z11" s="6"/>
      <c r="AA11" s="6" t="s">
        <v>48</v>
      </c>
    </row>
    <row r="12" spans="1:27" s="4" customFormat="1" ht="42" customHeight="1">
      <c r="A12" s="5">
        <v>0</v>
      </c>
      <c r="B12" s="6" t="s">
        <v>84</v>
      </c>
      <c r="C12" s="7">
        <v>1040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208</v>
      </c>
      <c r="L12" s="9">
        <v>2024</v>
      </c>
      <c r="M12" s="8" t="s">
        <v>89</v>
      </c>
      <c r="N12" s="8" t="s">
        <v>67</v>
      </c>
      <c r="O12" s="8" t="s">
        <v>79</v>
      </c>
      <c r="P12" s="6" t="s">
        <v>90</v>
      </c>
      <c r="Q12" s="8" t="s">
        <v>91</v>
      </c>
      <c r="R12" s="10" t="s">
        <v>92</v>
      </c>
      <c r="S12" s="11"/>
      <c r="T12" s="6"/>
      <c r="U12" s="27" t="str">
        <f>HYPERLINK("https://media.infra-m.ru/2010/2010439/cover/2010439.jpg", "Обложка")</f>
        <v>Обложка</v>
      </c>
      <c r="V12" s="27" t="str">
        <f>HYPERLINK("https://znanium.ru/catalog/product/2010439", "Ознакомиться")</f>
        <v>Ознакомиться</v>
      </c>
      <c r="W12" s="8" t="s">
        <v>93</v>
      </c>
      <c r="X12" s="6" t="s">
        <v>60</v>
      </c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94</v>
      </c>
      <c r="C13" s="7">
        <v>1170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38</v>
      </c>
      <c r="I13" s="8" t="s">
        <v>77</v>
      </c>
      <c r="J13" s="9">
        <v>1</v>
      </c>
      <c r="K13" s="9">
        <v>233</v>
      </c>
      <c r="L13" s="9">
        <v>2024</v>
      </c>
      <c r="M13" s="8" t="s">
        <v>98</v>
      </c>
      <c r="N13" s="8" t="s">
        <v>99</v>
      </c>
      <c r="O13" s="8" t="s">
        <v>100</v>
      </c>
      <c r="P13" s="6" t="s">
        <v>90</v>
      </c>
      <c r="Q13" s="8" t="s">
        <v>80</v>
      </c>
      <c r="R13" s="10" t="s">
        <v>101</v>
      </c>
      <c r="S13" s="11"/>
      <c r="T13" s="6"/>
      <c r="U13" s="27" t="str">
        <f>HYPERLINK("https://media.infra-m.ru/1862/1862688/cover/1862688.jpg", "Обложка")</f>
        <v>Обложка</v>
      </c>
      <c r="V13" s="27" t="str">
        <f>HYPERLINK("https://znanium.ru/catalog/product/1862688", "Ознакомиться")</f>
        <v>Ознакомиться</v>
      </c>
      <c r="W13" s="8" t="s">
        <v>72</v>
      </c>
      <c r="X13" s="6" t="s">
        <v>47</v>
      </c>
      <c r="Y13" s="6"/>
      <c r="Z13" s="6"/>
      <c r="AA13" s="6" t="s">
        <v>48</v>
      </c>
    </row>
    <row r="14" spans="1:27" s="4" customFormat="1" ht="42" customHeight="1">
      <c r="A14" s="5">
        <v>0</v>
      </c>
      <c r="B14" s="6" t="s">
        <v>102</v>
      </c>
      <c r="C14" s="12">
        <v>980</v>
      </c>
      <c r="D14" s="8" t="s">
        <v>103</v>
      </c>
      <c r="E14" s="8" t="s">
        <v>104</v>
      </c>
      <c r="F14" s="8" t="s">
        <v>105</v>
      </c>
      <c r="G14" s="6" t="s">
        <v>106</v>
      </c>
      <c r="H14" s="6" t="s">
        <v>38</v>
      </c>
      <c r="I14" s="8" t="s">
        <v>39</v>
      </c>
      <c r="J14" s="9">
        <v>1</v>
      </c>
      <c r="K14" s="9">
        <v>207</v>
      </c>
      <c r="L14" s="9">
        <v>2024</v>
      </c>
      <c r="M14" s="8" t="s">
        <v>107</v>
      </c>
      <c r="N14" s="8" t="s">
        <v>99</v>
      </c>
      <c r="O14" s="8" t="s">
        <v>108</v>
      </c>
      <c r="P14" s="6" t="s">
        <v>90</v>
      </c>
      <c r="Q14" s="8" t="s">
        <v>44</v>
      </c>
      <c r="R14" s="10" t="s">
        <v>109</v>
      </c>
      <c r="S14" s="11"/>
      <c r="T14" s="6" t="s">
        <v>110</v>
      </c>
      <c r="U14" s="27" t="str">
        <f>HYPERLINK("https://media.infra-m.ru/2145/2145826/cover/2145826.jpg", "Обложка")</f>
        <v>Обложка</v>
      </c>
      <c r="V14" s="27" t="str">
        <f>HYPERLINK("https://znanium.ru/catalog/product/2145826", "Ознакомиться")</f>
        <v>Ознакомиться</v>
      </c>
      <c r="W14" s="8" t="s">
        <v>111</v>
      </c>
      <c r="X14" s="6" t="s">
        <v>47</v>
      </c>
      <c r="Y14" s="6"/>
      <c r="Z14" s="6" t="s">
        <v>112</v>
      </c>
      <c r="AA14" s="6" t="s">
        <v>48</v>
      </c>
    </row>
    <row r="15" spans="1:27" s="4" customFormat="1" ht="44.1" customHeight="1">
      <c r="A15" s="5">
        <v>0</v>
      </c>
      <c r="B15" s="6" t="s">
        <v>113</v>
      </c>
      <c r="C15" s="7">
        <v>1600</v>
      </c>
      <c r="D15" s="8" t="s">
        <v>114</v>
      </c>
      <c r="E15" s="8" t="s">
        <v>115</v>
      </c>
      <c r="F15" s="8" t="s">
        <v>64</v>
      </c>
      <c r="G15" s="6" t="s">
        <v>37</v>
      </c>
      <c r="H15" s="6" t="s">
        <v>38</v>
      </c>
      <c r="I15" s="8" t="s">
        <v>77</v>
      </c>
      <c r="J15" s="9">
        <v>1</v>
      </c>
      <c r="K15" s="9">
        <v>327</v>
      </c>
      <c r="L15" s="9">
        <v>2024</v>
      </c>
      <c r="M15" s="8" t="s">
        <v>116</v>
      </c>
      <c r="N15" s="8" t="s">
        <v>67</v>
      </c>
      <c r="O15" s="8" t="s">
        <v>117</v>
      </c>
      <c r="P15" s="6" t="s">
        <v>43</v>
      </c>
      <c r="Q15" s="8" t="s">
        <v>69</v>
      </c>
      <c r="R15" s="10" t="s">
        <v>118</v>
      </c>
      <c r="S15" s="11"/>
      <c r="T15" s="6"/>
      <c r="U15" s="27" t="str">
        <f>HYPERLINK("https://media.infra-m.ru/1946/1946247/cover/1946247.jpg", "Обложка")</f>
        <v>Обложка</v>
      </c>
      <c r="V15" s="27" t="str">
        <f>HYPERLINK("https://znanium.ru/catalog/product/1946247", "Ознакомиться")</f>
        <v>Ознакомиться</v>
      </c>
      <c r="W15" s="8" t="s">
        <v>72</v>
      </c>
      <c r="X15" s="6" t="s">
        <v>47</v>
      </c>
      <c r="Y15" s="6"/>
      <c r="Z15" s="6"/>
      <c r="AA15" s="6" t="s">
        <v>119</v>
      </c>
    </row>
    <row r="16" spans="1:27" s="4" customFormat="1" ht="42" customHeight="1">
      <c r="A16" s="5">
        <v>0</v>
      </c>
      <c r="B16" s="6" t="s">
        <v>120</v>
      </c>
      <c r="C16" s="7">
        <v>1540</v>
      </c>
      <c r="D16" s="8" t="s">
        <v>121</v>
      </c>
      <c r="E16" s="8" t="s">
        <v>122</v>
      </c>
      <c r="F16" s="8" t="s">
        <v>123</v>
      </c>
      <c r="G16" s="6" t="s">
        <v>37</v>
      </c>
      <c r="H16" s="6" t="s">
        <v>38</v>
      </c>
      <c r="I16" s="8" t="s">
        <v>39</v>
      </c>
      <c r="J16" s="9">
        <v>1</v>
      </c>
      <c r="K16" s="9">
        <v>326</v>
      </c>
      <c r="L16" s="9">
        <v>2024</v>
      </c>
      <c r="M16" s="8" t="s">
        <v>124</v>
      </c>
      <c r="N16" s="8" t="s">
        <v>67</v>
      </c>
      <c r="O16" s="8" t="s">
        <v>125</v>
      </c>
      <c r="P16" s="6" t="s">
        <v>90</v>
      </c>
      <c r="Q16" s="8" t="s">
        <v>44</v>
      </c>
      <c r="R16" s="10" t="s">
        <v>126</v>
      </c>
      <c r="S16" s="11"/>
      <c r="T16" s="6"/>
      <c r="U16" s="27" t="str">
        <f>HYPERLINK("https://media.infra-m.ru/0961/0961502/cover/961502.jpg", "Обложка")</f>
        <v>Обложка</v>
      </c>
      <c r="V16" s="27" t="str">
        <f>HYPERLINK("https://znanium.ru/catalog/product/961502", "Ознакомиться")</f>
        <v>Ознакомиться</v>
      </c>
      <c r="W16" s="8" t="s">
        <v>127</v>
      </c>
      <c r="X16" s="6" t="s">
        <v>47</v>
      </c>
      <c r="Y16" s="6"/>
      <c r="Z16" s="6" t="s">
        <v>128</v>
      </c>
      <c r="AA16" s="6" t="s">
        <v>129</v>
      </c>
    </row>
    <row r="17" spans="1:27" s="4" customFormat="1" ht="51.95" customHeight="1">
      <c r="A17" s="5">
        <v>0</v>
      </c>
      <c r="B17" s="6" t="s">
        <v>130</v>
      </c>
      <c r="C17" s="12">
        <v>790</v>
      </c>
      <c r="D17" s="8" t="s">
        <v>131</v>
      </c>
      <c r="E17" s="8" t="s">
        <v>132</v>
      </c>
      <c r="F17" s="8" t="s">
        <v>133</v>
      </c>
      <c r="G17" s="6" t="s">
        <v>37</v>
      </c>
      <c r="H17" s="6" t="s">
        <v>38</v>
      </c>
      <c r="I17" s="8" t="s">
        <v>39</v>
      </c>
      <c r="J17" s="9">
        <v>1</v>
      </c>
      <c r="K17" s="9">
        <v>153</v>
      </c>
      <c r="L17" s="9">
        <v>2024</v>
      </c>
      <c r="M17" s="8" t="s">
        <v>134</v>
      </c>
      <c r="N17" s="8" t="s">
        <v>67</v>
      </c>
      <c r="O17" s="8" t="s">
        <v>125</v>
      </c>
      <c r="P17" s="6" t="s">
        <v>135</v>
      </c>
      <c r="Q17" s="8" t="s">
        <v>44</v>
      </c>
      <c r="R17" s="10" t="s">
        <v>136</v>
      </c>
      <c r="S17" s="11" t="s">
        <v>137</v>
      </c>
      <c r="T17" s="6"/>
      <c r="U17" s="27" t="str">
        <f>HYPERLINK("https://media.infra-m.ru/2151/2151405/cover/2151405.jpg", "Обложка")</f>
        <v>Обложка</v>
      </c>
      <c r="V17" s="27" t="str">
        <f>HYPERLINK("https://znanium.ru/catalog/product/2151405", "Ознакомиться")</f>
        <v>Ознакомиться</v>
      </c>
      <c r="W17" s="8" t="s">
        <v>138</v>
      </c>
      <c r="X17" s="6" t="s">
        <v>60</v>
      </c>
      <c r="Y17" s="6"/>
      <c r="Z17" s="6" t="s">
        <v>112</v>
      </c>
      <c r="AA17" s="6" t="s">
        <v>139</v>
      </c>
    </row>
    <row r="18" spans="1:27" s="4" customFormat="1" ht="51.95" customHeight="1">
      <c r="A18" s="5">
        <v>0</v>
      </c>
      <c r="B18" s="6" t="s">
        <v>140</v>
      </c>
      <c r="C18" s="7">
        <v>1230</v>
      </c>
      <c r="D18" s="8" t="s">
        <v>141</v>
      </c>
      <c r="E18" s="8" t="s">
        <v>142</v>
      </c>
      <c r="F18" s="8" t="s">
        <v>143</v>
      </c>
      <c r="G18" s="6" t="s">
        <v>37</v>
      </c>
      <c r="H18" s="6" t="s">
        <v>38</v>
      </c>
      <c r="I18" s="8" t="s">
        <v>88</v>
      </c>
      <c r="J18" s="9">
        <v>1</v>
      </c>
      <c r="K18" s="9">
        <v>255</v>
      </c>
      <c r="L18" s="9">
        <v>2024</v>
      </c>
      <c r="M18" s="8" t="s">
        <v>144</v>
      </c>
      <c r="N18" s="8" t="s">
        <v>67</v>
      </c>
      <c r="O18" s="8" t="s">
        <v>68</v>
      </c>
      <c r="P18" s="6" t="s">
        <v>90</v>
      </c>
      <c r="Q18" s="8" t="s">
        <v>69</v>
      </c>
      <c r="R18" s="10" t="s">
        <v>145</v>
      </c>
      <c r="S18" s="11"/>
      <c r="T18" s="6"/>
      <c r="U18" s="27" t="str">
        <f>HYPERLINK("https://media.infra-m.ru/2052/2052371/cover/2052371.jpg", "Обложка")</f>
        <v>Обложка</v>
      </c>
      <c r="V18" s="27" t="str">
        <f>HYPERLINK("https://znanium.ru/catalog/product/2052371", "Ознакомиться")</f>
        <v>Ознакомиться</v>
      </c>
      <c r="W18" s="8" t="s">
        <v>146</v>
      </c>
      <c r="X18" s="6" t="s">
        <v>47</v>
      </c>
      <c r="Y18" s="6"/>
      <c r="Z18" s="6"/>
      <c r="AA18" s="6" t="s">
        <v>48</v>
      </c>
    </row>
    <row r="19" spans="1:27" s="4" customFormat="1" ht="51.95" customHeight="1">
      <c r="A19" s="5">
        <v>0</v>
      </c>
      <c r="B19" s="6" t="s">
        <v>147</v>
      </c>
      <c r="C19" s="7">
        <v>1990</v>
      </c>
      <c r="D19" s="8" t="s">
        <v>148</v>
      </c>
      <c r="E19" s="8" t="s">
        <v>149</v>
      </c>
      <c r="F19" s="8" t="s">
        <v>150</v>
      </c>
      <c r="G19" s="6" t="s">
        <v>106</v>
      </c>
      <c r="H19" s="6" t="s">
        <v>151</v>
      </c>
      <c r="I19" s="8"/>
      <c r="J19" s="9">
        <v>1</v>
      </c>
      <c r="K19" s="9">
        <v>448</v>
      </c>
      <c r="L19" s="9">
        <v>2024</v>
      </c>
      <c r="M19" s="8" t="s">
        <v>152</v>
      </c>
      <c r="N19" s="8" t="s">
        <v>67</v>
      </c>
      <c r="O19" s="8" t="s">
        <v>68</v>
      </c>
      <c r="P19" s="6" t="s">
        <v>43</v>
      </c>
      <c r="Q19" s="8" t="s">
        <v>69</v>
      </c>
      <c r="R19" s="10" t="s">
        <v>153</v>
      </c>
      <c r="S19" s="11"/>
      <c r="T19" s="6"/>
      <c r="U19" s="27" t="str">
        <f>HYPERLINK("https://media.infra-m.ru/2136/2136696/cover/2136696.jpg", "Обложка")</f>
        <v>Обложка</v>
      </c>
      <c r="V19" s="27" t="str">
        <f>HYPERLINK("https://znanium.ru/catalog/product/2136696", "Ознакомиться")</f>
        <v>Ознакомиться</v>
      </c>
      <c r="W19" s="8" t="s">
        <v>154</v>
      </c>
      <c r="X19" s="6" t="s">
        <v>47</v>
      </c>
      <c r="Y19" s="6"/>
      <c r="Z19" s="6"/>
      <c r="AA19" s="6" t="s">
        <v>48</v>
      </c>
    </row>
    <row r="20" spans="1:27" s="4" customFormat="1" ht="51.95" customHeight="1">
      <c r="A20" s="5">
        <v>0</v>
      </c>
      <c r="B20" s="6" t="s">
        <v>155</v>
      </c>
      <c r="C20" s="7">
        <v>1490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159</v>
      </c>
      <c r="J20" s="9">
        <v>1</v>
      </c>
      <c r="K20" s="9">
        <v>301</v>
      </c>
      <c r="L20" s="9">
        <v>2024</v>
      </c>
      <c r="M20" s="8" t="s">
        <v>160</v>
      </c>
      <c r="N20" s="8" t="s">
        <v>55</v>
      </c>
      <c r="O20" s="8" t="s">
        <v>161</v>
      </c>
      <c r="P20" s="6" t="s">
        <v>90</v>
      </c>
      <c r="Q20" s="8" t="s">
        <v>162</v>
      </c>
      <c r="R20" s="10" t="s">
        <v>163</v>
      </c>
      <c r="S20" s="11"/>
      <c r="T20" s="6"/>
      <c r="U20" s="27" t="str">
        <f>HYPERLINK("https://media.infra-m.ru/1899/1899107/cover/1899107.jpg", "Обложка")</f>
        <v>Обложка</v>
      </c>
      <c r="V20" s="27" t="str">
        <f>HYPERLINK("https://znanium.ru/catalog/product/1899107", "Ознакомиться")</f>
        <v>Ознакомиться</v>
      </c>
      <c r="W20" s="8" t="s">
        <v>164</v>
      </c>
      <c r="X20" s="6" t="s">
        <v>47</v>
      </c>
      <c r="Y20" s="6"/>
      <c r="Z20" s="6"/>
      <c r="AA20" s="6" t="s">
        <v>48</v>
      </c>
    </row>
    <row r="21" spans="1:27" s="4" customFormat="1" ht="51.95" customHeight="1">
      <c r="A21" s="5">
        <v>0</v>
      </c>
      <c r="B21" s="6" t="s">
        <v>165</v>
      </c>
      <c r="C21" s="7">
        <v>1540</v>
      </c>
      <c r="D21" s="8" t="s">
        <v>166</v>
      </c>
      <c r="E21" s="8" t="s">
        <v>167</v>
      </c>
      <c r="F21" s="8" t="s">
        <v>168</v>
      </c>
      <c r="G21" s="6" t="s">
        <v>106</v>
      </c>
      <c r="H21" s="6" t="s">
        <v>151</v>
      </c>
      <c r="I21" s="8"/>
      <c r="J21" s="9">
        <v>1</v>
      </c>
      <c r="K21" s="9">
        <v>328</v>
      </c>
      <c r="L21" s="9">
        <v>2024</v>
      </c>
      <c r="M21" s="8" t="s">
        <v>169</v>
      </c>
      <c r="N21" s="8" t="s">
        <v>67</v>
      </c>
      <c r="O21" s="8" t="s">
        <v>68</v>
      </c>
      <c r="P21" s="6" t="s">
        <v>170</v>
      </c>
      <c r="Q21" s="8" t="s">
        <v>69</v>
      </c>
      <c r="R21" s="10" t="s">
        <v>171</v>
      </c>
      <c r="S21" s="11"/>
      <c r="T21" s="6"/>
      <c r="U21" s="27" t="str">
        <f>HYPERLINK("https://media.infra-m.ru/2134/2134342/cover/2134342.jpg", "Обложка")</f>
        <v>Обложка</v>
      </c>
      <c r="V21" s="27" t="str">
        <f>HYPERLINK("https://znanium.ru/catalog/product/2134342", "Ознакомиться")</f>
        <v>Ознакомиться</v>
      </c>
      <c r="W21" s="8" t="s">
        <v>172</v>
      </c>
      <c r="X21" s="6" t="s">
        <v>47</v>
      </c>
      <c r="Y21" s="6"/>
      <c r="Z21" s="6"/>
      <c r="AA21" s="6" t="s">
        <v>48</v>
      </c>
    </row>
    <row r="22" spans="1:27" s="4" customFormat="1" ht="51.95" customHeight="1">
      <c r="A22" s="5">
        <v>0</v>
      </c>
      <c r="B22" s="6" t="s">
        <v>173</v>
      </c>
      <c r="C22" s="12">
        <v>530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178</v>
      </c>
      <c r="I22" s="8" t="s">
        <v>77</v>
      </c>
      <c r="J22" s="9">
        <v>1</v>
      </c>
      <c r="K22" s="9">
        <v>112</v>
      </c>
      <c r="L22" s="9">
        <v>2024</v>
      </c>
      <c r="M22" s="8" t="s">
        <v>179</v>
      </c>
      <c r="N22" s="8" t="s">
        <v>67</v>
      </c>
      <c r="O22" s="8" t="s">
        <v>68</v>
      </c>
      <c r="P22" s="6" t="s">
        <v>90</v>
      </c>
      <c r="Q22" s="8" t="s">
        <v>69</v>
      </c>
      <c r="R22" s="10" t="s">
        <v>180</v>
      </c>
      <c r="S22" s="11"/>
      <c r="T22" s="6"/>
      <c r="U22" s="27" t="str">
        <f>HYPERLINK("https://media.infra-m.ru/2136/2136623/cover/2136623.jpg", "Обложка")</f>
        <v>Обложка</v>
      </c>
      <c r="V22" s="27" t="str">
        <f>HYPERLINK("https://znanium.ru/catalog/product/1029095", "Ознакомиться")</f>
        <v>Ознакомиться</v>
      </c>
      <c r="W22" s="8" t="s">
        <v>181</v>
      </c>
      <c r="X22" s="6" t="s">
        <v>47</v>
      </c>
      <c r="Y22" s="6"/>
      <c r="Z22" s="6"/>
      <c r="AA22" s="6" t="s">
        <v>129</v>
      </c>
    </row>
    <row r="23" spans="1:27" s="4" customFormat="1" ht="51.95" customHeight="1">
      <c r="A23" s="5">
        <v>0</v>
      </c>
      <c r="B23" s="6" t="s">
        <v>182</v>
      </c>
      <c r="C23" s="7">
        <v>1960</v>
      </c>
      <c r="D23" s="8" t="s">
        <v>183</v>
      </c>
      <c r="E23" s="8" t="s">
        <v>184</v>
      </c>
      <c r="F23" s="8" t="s">
        <v>185</v>
      </c>
      <c r="G23" s="6" t="s">
        <v>106</v>
      </c>
      <c r="H23" s="6" t="s">
        <v>151</v>
      </c>
      <c r="I23" s="8"/>
      <c r="J23" s="9">
        <v>1</v>
      </c>
      <c r="K23" s="9">
        <v>416</v>
      </c>
      <c r="L23" s="9">
        <v>2024</v>
      </c>
      <c r="M23" s="8" t="s">
        <v>186</v>
      </c>
      <c r="N23" s="8" t="s">
        <v>67</v>
      </c>
      <c r="O23" s="8" t="s">
        <v>68</v>
      </c>
      <c r="P23" s="6" t="s">
        <v>43</v>
      </c>
      <c r="Q23" s="8" t="s">
        <v>80</v>
      </c>
      <c r="R23" s="10" t="s">
        <v>187</v>
      </c>
      <c r="S23" s="11" t="s">
        <v>188</v>
      </c>
      <c r="T23" s="6"/>
      <c r="U23" s="27" t="str">
        <f>HYPERLINK("https://media.infra-m.ru/2141/2141099/cover/2141099.jpg", "Обложка")</f>
        <v>Обложка</v>
      </c>
      <c r="V23" s="27" t="str">
        <f>HYPERLINK("https://znanium.ru/catalog/product/2141099", "Ознакомиться")</f>
        <v>Ознакомиться</v>
      </c>
      <c r="W23" s="8" t="s">
        <v>189</v>
      </c>
      <c r="X23" s="6" t="s">
        <v>47</v>
      </c>
      <c r="Y23" s="6"/>
      <c r="Z23" s="6"/>
      <c r="AA23" s="6" t="s">
        <v>139</v>
      </c>
    </row>
    <row r="24" spans="1:27" s="4" customFormat="1" ht="42" customHeight="1">
      <c r="A24" s="5">
        <v>0</v>
      </c>
      <c r="B24" s="6" t="s">
        <v>190</v>
      </c>
      <c r="C24" s="7">
        <v>1200</v>
      </c>
      <c r="D24" s="8" t="s">
        <v>191</v>
      </c>
      <c r="E24" s="8" t="s">
        <v>192</v>
      </c>
      <c r="F24" s="8" t="s">
        <v>193</v>
      </c>
      <c r="G24" s="6" t="s">
        <v>37</v>
      </c>
      <c r="H24" s="6" t="s">
        <v>38</v>
      </c>
      <c r="I24" s="8" t="s">
        <v>77</v>
      </c>
      <c r="J24" s="9">
        <v>1</v>
      </c>
      <c r="K24" s="9">
        <v>251</v>
      </c>
      <c r="L24" s="9">
        <v>2024</v>
      </c>
      <c r="M24" s="8" t="s">
        <v>194</v>
      </c>
      <c r="N24" s="8" t="s">
        <v>67</v>
      </c>
      <c r="O24" s="8" t="s">
        <v>68</v>
      </c>
      <c r="P24" s="6" t="s">
        <v>90</v>
      </c>
      <c r="Q24" s="8" t="s">
        <v>69</v>
      </c>
      <c r="R24" s="10" t="s">
        <v>195</v>
      </c>
      <c r="S24" s="11"/>
      <c r="T24" s="6"/>
      <c r="U24" s="27" t="str">
        <f>HYPERLINK("https://media.infra-m.ru/2030/2030896/cover/2030896.jpg", "Обложка")</f>
        <v>Обложка</v>
      </c>
      <c r="V24" s="27" t="str">
        <f>HYPERLINK("https://znanium.ru/catalog/product/2030896", "Ознакомиться")</f>
        <v>Ознакомиться</v>
      </c>
      <c r="W24" s="8" t="s">
        <v>196</v>
      </c>
      <c r="X24" s="6" t="s">
        <v>60</v>
      </c>
      <c r="Y24" s="6"/>
      <c r="Z24" s="6"/>
      <c r="AA24" s="6" t="s">
        <v>48</v>
      </c>
    </row>
    <row r="25" spans="1:27" s="4" customFormat="1" ht="51.95" customHeight="1">
      <c r="A25" s="5">
        <v>0</v>
      </c>
      <c r="B25" s="6" t="s">
        <v>197</v>
      </c>
      <c r="C25" s="7">
        <v>1730</v>
      </c>
      <c r="D25" s="8" t="s">
        <v>198</v>
      </c>
      <c r="E25" s="8" t="s">
        <v>199</v>
      </c>
      <c r="F25" s="8" t="s">
        <v>200</v>
      </c>
      <c r="G25" s="6" t="s">
        <v>37</v>
      </c>
      <c r="H25" s="6" t="s">
        <v>38</v>
      </c>
      <c r="I25" s="8" t="s">
        <v>77</v>
      </c>
      <c r="J25" s="13">
        <v>0</v>
      </c>
      <c r="K25" s="9">
        <v>368</v>
      </c>
      <c r="L25" s="9">
        <v>2024</v>
      </c>
      <c r="M25" s="8" t="s">
        <v>201</v>
      </c>
      <c r="N25" s="8" t="s">
        <v>41</v>
      </c>
      <c r="O25" s="8" t="s">
        <v>202</v>
      </c>
      <c r="P25" s="6" t="s">
        <v>43</v>
      </c>
      <c r="Q25" s="8" t="s">
        <v>69</v>
      </c>
      <c r="R25" s="10" t="s">
        <v>203</v>
      </c>
      <c r="S25" s="11" t="s">
        <v>204</v>
      </c>
      <c r="T25" s="6"/>
      <c r="U25" s="27" t="str">
        <f>HYPERLINK("https://media.infra-m.ru/2122/2122973/cover/2122973.jpg", "Обложка")</f>
        <v>Обложка</v>
      </c>
      <c r="V25" s="27" t="str">
        <f>HYPERLINK("https://znanium.ru/catalog/product/2122973", "Ознакомиться")</f>
        <v>Ознакомиться</v>
      </c>
      <c r="W25" s="8" t="s">
        <v>111</v>
      </c>
      <c r="X25" s="6" t="s">
        <v>47</v>
      </c>
      <c r="Y25" s="6"/>
      <c r="Z25" s="6"/>
      <c r="AA25" s="6" t="s">
        <v>129</v>
      </c>
    </row>
    <row r="26" spans="1:27" s="4" customFormat="1" ht="44.1" customHeight="1">
      <c r="A26" s="5">
        <v>0</v>
      </c>
      <c r="B26" s="6" t="s">
        <v>205</v>
      </c>
      <c r="C26" s="7">
        <v>1200</v>
      </c>
      <c r="D26" s="8" t="s">
        <v>206</v>
      </c>
      <c r="E26" s="8" t="s">
        <v>207</v>
      </c>
      <c r="F26" s="8" t="s">
        <v>208</v>
      </c>
      <c r="G26" s="6" t="s">
        <v>106</v>
      </c>
      <c r="H26" s="6" t="s">
        <v>38</v>
      </c>
      <c r="I26" s="8" t="s">
        <v>39</v>
      </c>
      <c r="J26" s="9">
        <v>1</v>
      </c>
      <c r="K26" s="9">
        <v>248</v>
      </c>
      <c r="L26" s="9">
        <v>2024</v>
      </c>
      <c r="M26" s="8" t="s">
        <v>209</v>
      </c>
      <c r="N26" s="8" t="s">
        <v>99</v>
      </c>
      <c r="O26" s="8" t="s">
        <v>100</v>
      </c>
      <c r="P26" s="6" t="s">
        <v>90</v>
      </c>
      <c r="Q26" s="8" t="s">
        <v>44</v>
      </c>
      <c r="R26" s="10" t="s">
        <v>210</v>
      </c>
      <c r="S26" s="11"/>
      <c r="T26" s="6"/>
      <c r="U26" s="27" t="str">
        <f>HYPERLINK("https://media.infra-m.ru/2150/2150766/cover/2150766.jpg", "Обложка")</f>
        <v>Обложка</v>
      </c>
      <c r="V26" s="27" t="str">
        <f>HYPERLINK("https://znanium.ru/catalog/product/2150766", "Ознакомиться")</f>
        <v>Ознакомиться</v>
      </c>
      <c r="W26" s="8" t="s">
        <v>211</v>
      </c>
      <c r="X26" s="6" t="s">
        <v>60</v>
      </c>
      <c r="Y26" s="6"/>
      <c r="Z26" s="6" t="s">
        <v>128</v>
      </c>
      <c r="AA26" s="6" t="s">
        <v>48</v>
      </c>
    </row>
    <row r="27" spans="1:27" s="4" customFormat="1" ht="51.95" customHeight="1">
      <c r="A27" s="5">
        <v>0</v>
      </c>
      <c r="B27" s="6" t="s">
        <v>212</v>
      </c>
      <c r="C27" s="12">
        <v>910</v>
      </c>
      <c r="D27" s="8" t="s">
        <v>213</v>
      </c>
      <c r="E27" s="8" t="s">
        <v>214</v>
      </c>
      <c r="F27" s="8" t="s">
        <v>215</v>
      </c>
      <c r="G27" s="6" t="s">
        <v>177</v>
      </c>
      <c r="H27" s="6" t="s">
        <v>38</v>
      </c>
      <c r="I27" s="8" t="s">
        <v>216</v>
      </c>
      <c r="J27" s="9">
        <v>1</v>
      </c>
      <c r="K27" s="9">
        <v>188</v>
      </c>
      <c r="L27" s="9">
        <v>2024</v>
      </c>
      <c r="M27" s="8" t="s">
        <v>217</v>
      </c>
      <c r="N27" s="8" t="s">
        <v>67</v>
      </c>
      <c r="O27" s="8" t="s">
        <v>79</v>
      </c>
      <c r="P27" s="6" t="s">
        <v>218</v>
      </c>
      <c r="Q27" s="8" t="s">
        <v>219</v>
      </c>
      <c r="R27" s="10" t="s">
        <v>220</v>
      </c>
      <c r="S27" s="11"/>
      <c r="T27" s="6"/>
      <c r="U27" s="27" t="str">
        <f>HYPERLINK("https://media.infra-m.ru/2021/2021345/cover/2021345.jpg", "Обложка")</f>
        <v>Обложка</v>
      </c>
      <c r="V27" s="27" t="str">
        <f>HYPERLINK("https://znanium.ru/catalog/product/2021345", "Ознакомиться")</f>
        <v>Ознакомиться</v>
      </c>
      <c r="W27" s="8" t="s">
        <v>221</v>
      </c>
      <c r="X27" s="6" t="s">
        <v>60</v>
      </c>
      <c r="Y27" s="6"/>
      <c r="Z27" s="6"/>
      <c r="AA27" s="6" t="s">
        <v>48</v>
      </c>
    </row>
    <row r="28" spans="1:27" s="4" customFormat="1" ht="51.95" customHeight="1">
      <c r="A28" s="5">
        <v>0</v>
      </c>
      <c r="B28" s="6" t="s">
        <v>222</v>
      </c>
      <c r="C28" s="12">
        <v>490</v>
      </c>
      <c r="D28" s="8" t="s">
        <v>223</v>
      </c>
      <c r="E28" s="8" t="s">
        <v>224</v>
      </c>
      <c r="F28" s="8" t="s">
        <v>225</v>
      </c>
      <c r="G28" s="6" t="s">
        <v>177</v>
      </c>
      <c r="H28" s="6" t="s">
        <v>38</v>
      </c>
      <c r="I28" s="8"/>
      <c r="J28" s="9">
        <v>1</v>
      </c>
      <c r="K28" s="9">
        <v>62</v>
      </c>
      <c r="L28" s="9">
        <v>2024</v>
      </c>
      <c r="M28" s="8" t="s">
        <v>226</v>
      </c>
      <c r="N28" s="8" t="s">
        <v>67</v>
      </c>
      <c r="O28" s="8" t="s">
        <v>68</v>
      </c>
      <c r="P28" s="6" t="s">
        <v>227</v>
      </c>
      <c r="Q28" s="8" t="s">
        <v>219</v>
      </c>
      <c r="R28" s="10" t="s">
        <v>228</v>
      </c>
      <c r="S28" s="11"/>
      <c r="T28" s="6"/>
      <c r="U28" s="27" t="str">
        <f>HYPERLINK("https://media.infra-m.ru/2133/2133696/cover/2133696.jpg", "Обложка")</f>
        <v>Обложка</v>
      </c>
      <c r="V28" s="27" t="str">
        <f>HYPERLINK("https://znanium.ru/catalog/product/2133696", "Ознакомиться")</f>
        <v>Ознакомиться</v>
      </c>
      <c r="W28" s="8"/>
      <c r="X28" s="6" t="s">
        <v>47</v>
      </c>
      <c r="Y28" s="6"/>
      <c r="Z28" s="6"/>
      <c r="AA28" s="6" t="s">
        <v>129</v>
      </c>
    </row>
    <row r="29" spans="1:27" s="4" customFormat="1" ht="51.95" customHeight="1">
      <c r="A29" s="5">
        <v>0</v>
      </c>
      <c r="B29" s="6" t="s">
        <v>229</v>
      </c>
      <c r="C29" s="7">
        <v>1000</v>
      </c>
      <c r="D29" s="8" t="s">
        <v>230</v>
      </c>
      <c r="E29" s="8" t="s">
        <v>231</v>
      </c>
      <c r="F29" s="8" t="s">
        <v>225</v>
      </c>
      <c r="G29" s="6" t="s">
        <v>106</v>
      </c>
      <c r="H29" s="6" t="s">
        <v>38</v>
      </c>
      <c r="I29" s="8" t="s">
        <v>232</v>
      </c>
      <c r="J29" s="9">
        <v>1</v>
      </c>
      <c r="K29" s="9">
        <v>724</v>
      </c>
      <c r="L29" s="9">
        <v>2024</v>
      </c>
      <c r="M29" s="8" t="s">
        <v>233</v>
      </c>
      <c r="N29" s="8" t="s">
        <v>67</v>
      </c>
      <c r="O29" s="8" t="s">
        <v>234</v>
      </c>
      <c r="P29" s="6" t="s">
        <v>235</v>
      </c>
      <c r="Q29" s="8" t="s">
        <v>219</v>
      </c>
      <c r="R29" s="10" t="s">
        <v>236</v>
      </c>
      <c r="S29" s="11"/>
      <c r="T29" s="6"/>
      <c r="U29" s="27" t="str">
        <f>HYPERLINK("https://media.infra-m.ru/2146/2146234/cover/2146234.jpg", "Обложка")</f>
        <v>Обложка</v>
      </c>
      <c r="V29" s="27" t="str">
        <f>HYPERLINK("https://znanium.ru/catalog/product/2146234", "Ознакомиться")</f>
        <v>Ознакомиться</v>
      </c>
      <c r="W29" s="8"/>
      <c r="X29" s="6" t="s">
        <v>47</v>
      </c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2">
        <v>760</v>
      </c>
      <c r="D30" s="8" t="s">
        <v>239</v>
      </c>
      <c r="E30" s="8" t="s">
        <v>240</v>
      </c>
      <c r="F30" s="8" t="s">
        <v>241</v>
      </c>
      <c r="G30" s="6" t="s">
        <v>177</v>
      </c>
      <c r="H30" s="6" t="s">
        <v>38</v>
      </c>
      <c r="I30" s="8" t="s">
        <v>216</v>
      </c>
      <c r="J30" s="9">
        <v>1</v>
      </c>
      <c r="K30" s="9">
        <v>141</v>
      </c>
      <c r="L30" s="9">
        <v>2024</v>
      </c>
      <c r="M30" s="8" t="s">
        <v>242</v>
      </c>
      <c r="N30" s="8" t="s">
        <v>55</v>
      </c>
      <c r="O30" s="8" t="s">
        <v>161</v>
      </c>
      <c r="P30" s="6" t="s">
        <v>218</v>
      </c>
      <c r="Q30" s="8" t="s">
        <v>219</v>
      </c>
      <c r="R30" s="10" t="s">
        <v>243</v>
      </c>
      <c r="S30" s="11"/>
      <c r="T30" s="6"/>
      <c r="U30" s="27" t="str">
        <f>HYPERLINK("https://media.infra-m.ru/2116/2116160/cover/2116160.jpg", "Обложка")</f>
        <v>Обложка</v>
      </c>
      <c r="V30" s="27" t="str">
        <f>HYPERLINK("https://znanium.ru/catalog/product/2116160", "Ознакомиться")</f>
        <v>Ознакомиться</v>
      </c>
      <c r="W30" s="8" t="s">
        <v>244</v>
      </c>
      <c r="X30" s="6" t="s">
        <v>47</v>
      </c>
      <c r="Y30" s="6"/>
      <c r="Z30" s="6"/>
      <c r="AA30" s="6" t="s">
        <v>48</v>
      </c>
    </row>
    <row r="31" spans="1:27" s="4" customFormat="1" ht="42" customHeight="1">
      <c r="A31" s="5">
        <v>0</v>
      </c>
      <c r="B31" s="6" t="s">
        <v>245</v>
      </c>
      <c r="C31" s="12">
        <v>830</v>
      </c>
      <c r="D31" s="8" t="s">
        <v>246</v>
      </c>
      <c r="E31" s="8" t="s">
        <v>247</v>
      </c>
      <c r="F31" s="8" t="s">
        <v>248</v>
      </c>
      <c r="G31" s="6" t="s">
        <v>37</v>
      </c>
      <c r="H31" s="6" t="s">
        <v>38</v>
      </c>
      <c r="I31" s="8" t="s">
        <v>39</v>
      </c>
      <c r="J31" s="9">
        <v>1</v>
      </c>
      <c r="K31" s="9">
        <v>170</v>
      </c>
      <c r="L31" s="9">
        <v>2024</v>
      </c>
      <c r="M31" s="8" t="s">
        <v>249</v>
      </c>
      <c r="N31" s="8" t="s">
        <v>67</v>
      </c>
      <c r="O31" s="8" t="s">
        <v>125</v>
      </c>
      <c r="P31" s="6" t="s">
        <v>90</v>
      </c>
      <c r="Q31" s="8" t="s">
        <v>44</v>
      </c>
      <c r="R31" s="10" t="s">
        <v>250</v>
      </c>
      <c r="S31" s="11"/>
      <c r="T31" s="6"/>
      <c r="U31" s="27" t="str">
        <f>HYPERLINK("https://media.infra-m.ru/2004/2004282/cover/2004282.jpg", "Обложка")</f>
        <v>Обложка</v>
      </c>
      <c r="V31" s="27" t="str">
        <f>HYPERLINK("https://znanium.ru/catalog/product/2004282", "Ознакомиться")</f>
        <v>Ознакомиться</v>
      </c>
      <c r="W31" s="8" t="s">
        <v>251</v>
      </c>
      <c r="X31" s="6" t="s">
        <v>60</v>
      </c>
      <c r="Y31" s="6"/>
      <c r="Z31" s="6"/>
      <c r="AA31" s="6" t="s">
        <v>48</v>
      </c>
    </row>
    <row r="32" spans="1:27" s="4" customFormat="1" ht="42" customHeight="1">
      <c r="A32" s="5">
        <v>0</v>
      </c>
      <c r="B32" s="6" t="s">
        <v>252</v>
      </c>
      <c r="C32" s="7">
        <v>1240</v>
      </c>
      <c r="D32" s="8" t="s">
        <v>253</v>
      </c>
      <c r="E32" s="8" t="s">
        <v>254</v>
      </c>
      <c r="F32" s="8" t="s">
        <v>255</v>
      </c>
      <c r="G32" s="6" t="s">
        <v>37</v>
      </c>
      <c r="H32" s="6" t="s">
        <v>38</v>
      </c>
      <c r="I32" s="8" t="s">
        <v>39</v>
      </c>
      <c r="J32" s="9">
        <v>1</v>
      </c>
      <c r="K32" s="9">
        <v>251</v>
      </c>
      <c r="L32" s="9">
        <v>2024</v>
      </c>
      <c r="M32" s="8" t="s">
        <v>256</v>
      </c>
      <c r="N32" s="8" t="s">
        <v>67</v>
      </c>
      <c r="O32" s="8" t="s">
        <v>79</v>
      </c>
      <c r="P32" s="6" t="s">
        <v>43</v>
      </c>
      <c r="Q32" s="8" t="s">
        <v>44</v>
      </c>
      <c r="R32" s="10" t="s">
        <v>257</v>
      </c>
      <c r="S32" s="11"/>
      <c r="T32" s="6"/>
      <c r="U32" s="27" t="str">
        <f>HYPERLINK("https://media.infra-m.ru/1913/1913538/cover/1913538.jpg", "Обложка")</f>
        <v>Обложка</v>
      </c>
      <c r="V32" s="27" t="str">
        <f>HYPERLINK("https://znanium.ru/catalog/product/1913538", "Ознакомиться")</f>
        <v>Ознакомиться</v>
      </c>
      <c r="W32" s="8" t="s">
        <v>93</v>
      </c>
      <c r="X32" s="6" t="s">
        <v>47</v>
      </c>
      <c r="Y32" s="6"/>
      <c r="Z32" s="6"/>
      <c r="AA32" s="6" t="s">
        <v>48</v>
      </c>
    </row>
    <row r="33" spans="1:27" s="4" customFormat="1" ht="51.95" customHeight="1">
      <c r="A33" s="5">
        <v>0</v>
      </c>
      <c r="B33" s="6" t="s">
        <v>258</v>
      </c>
      <c r="C33" s="7">
        <v>1600</v>
      </c>
      <c r="D33" s="8" t="s">
        <v>259</v>
      </c>
      <c r="E33" s="8" t="s">
        <v>260</v>
      </c>
      <c r="F33" s="8" t="s">
        <v>261</v>
      </c>
      <c r="G33" s="6" t="s">
        <v>37</v>
      </c>
      <c r="H33" s="6" t="s">
        <v>38</v>
      </c>
      <c r="I33" s="8" t="s">
        <v>39</v>
      </c>
      <c r="J33" s="9">
        <v>1</v>
      </c>
      <c r="K33" s="9">
        <v>333</v>
      </c>
      <c r="L33" s="9">
        <v>2024</v>
      </c>
      <c r="M33" s="8" t="s">
        <v>262</v>
      </c>
      <c r="N33" s="8" t="s">
        <v>41</v>
      </c>
      <c r="O33" s="8" t="s">
        <v>263</v>
      </c>
      <c r="P33" s="6" t="s">
        <v>90</v>
      </c>
      <c r="Q33" s="8" t="s">
        <v>44</v>
      </c>
      <c r="R33" s="10" t="s">
        <v>264</v>
      </c>
      <c r="S33" s="11" t="s">
        <v>265</v>
      </c>
      <c r="T33" s="6"/>
      <c r="U33" s="27" t="str">
        <f>HYPERLINK("https://media.infra-m.ru/2138/2138112/cover/2138112.jpg", "Обложка")</f>
        <v>Обложка</v>
      </c>
      <c r="V33" s="27" t="str">
        <f>HYPERLINK("https://znanium.ru/catalog/product/2138112", "Ознакомиться")</f>
        <v>Ознакомиться</v>
      </c>
      <c r="W33" s="8" t="s">
        <v>266</v>
      </c>
      <c r="X33" s="6" t="s">
        <v>47</v>
      </c>
      <c r="Y33" s="6"/>
      <c r="Z33" s="6"/>
      <c r="AA33" s="6" t="s">
        <v>129</v>
      </c>
    </row>
    <row r="34" spans="1:27" s="4" customFormat="1" ht="51.95" customHeight="1">
      <c r="A34" s="5">
        <v>0</v>
      </c>
      <c r="B34" s="6" t="s">
        <v>267</v>
      </c>
      <c r="C34" s="7">
        <v>1150</v>
      </c>
      <c r="D34" s="8" t="s">
        <v>268</v>
      </c>
      <c r="E34" s="8" t="s">
        <v>269</v>
      </c>
      <c r="F34" s="8" t="s">
        <v>270</v>
      </c>
      <c r="G34" s="6" t="s">
        <v>37</v>
      </c>
      <c r="H34" s="6" t="s">
        <v>178</v>
      </c>
      <c r="I34" s="8" t="s">
        <v>77</v>
      </c>
      <c r="J34" s="9">
        <v>1</v>
      </c>
      <c r="K34" s="9">
        <v>228</v>
      </c>
      <c r="L34" s="9">
        <v>2024</v>
      </c>
      <c r="M34" s="8" t="s">
        <v>271</v>
      </c>
      <c r="N34" s="8" t="s">
        <v>67</v>
      </c>
      <c r="O34" s="8" t="s">
        <v>68</v>
      </c>
      <c r="P34" s="6" t="s">
        <v>90</v>
      </c>
      <c r="Q34" s="8" t="s">
        <v>69</v>
      </c>
      <c r="R34" s="10" t="s">
        <v>272</v>
      </c>
      <c r="S34" s="11" t="s">
        <v>273</v>
      </c>
      <c r="T34" s="6" t="s">
        <v>110</v>
      </c>
      <c r="U34" s="27" t="str">
        <f>HYPERLINK("https://media.infra-m.ru/1913/1913014/cover/1913014.jpg", "Обложка")</f>
        <v>Обложка</v>
      </c>
      <c r="V34" s="27" t="str">
        <f>HYPERLINK("https://znanium.ru/catalog/product/1012997", "Ознакомиться")</f>
        <v>Ознакомиться</v>
      </c>
      <c r="W34" s="8" t="s">
        <v>274</v>
      </c>
      <c r="X34" s="6" t="s">
        <v>47</v>
      </c>
      <c r="Y34" s="6"/>
      <c r="Z34" s="6"/>
      <c r="AA34" s="6" t="s">
        <v>119</v>
      </c>
    </row>
    <row r="35" spans="1:27" s="4" customFormat="1" ht="51.95" customHeight="1">
      <c r="A35" s="5">
        <v>0</v>
      </c>
      <c r="B35" s="6" t="s">
        <v>275</v>
      </c>
      <c r="C35" s="7">
        <v>1350</v>
      </c>
      <c r="D35" s="8" t="s">
        <v>276</v>
      </c>
      <c r="E35" s="8" t="s">
        <v>277</v>
      </c>
      <c r="F35" s="8" t="s">
        <v>278</v>
      </c>
      <c r="G35" s="6" t="s">
        <v>177</v>
      </c>
      <c r="H35" s="6" t="s">
        <v>178</v>
      </c>
      <c r="I35" s="8" t="s">
        <v>216</v>
      </c>
      <c r="J35" s="13">
        <v>0</v>
      </c>
      <c r="K35" s="9">
        <v>287</v>
      </c>
      <c r="L35" s="9">
        <v>2024</v>
      </c>
      <c r="M35" s="8" t="s">
        <v>279</v>
      </c>
      <c r="N35" s="8" t="s">
        <v>67</v>
      </c>
      <c r="O35" s="8" t="s">
        <v>68</v>
      </c>
      <c r="P35" s="6" t="s">
        <v>218</v>
      </c>
      <c r="Q35" s="8" t="s">
        <v>69</v>
      </c>
      <c r="R35" s="10" t="s">
        <v>280</v>
      </c>
      <c r="S35" s="11"/>
      <c r="T35" s="6"/>
      <c r="U35" s="27" t="str">
        <f>HYPERLINK("https://media.infra-m.ru/2142/2142669/cover/2142669.jpg", "Обложка")</f>
        <v>Обложка</v>
      </c>
      <c r="V35" s="27" t="str">
        <f>HYPERLINK("https://znanium.ru/catalog/product/2142669", "Ознакомиться")</f>
        <v>Ознакомиться</v>
      </c>
      <c r="W35" s="8" t="s">
        <v>281</v>
      </c>
      <c r="X35" s="6" t="s">
        <v>47</v>
      </c>
      <c r="Y35" s="6"/>
      <c r="Z35" s="6"/>
      <c r="AA35" s="6" t="s">
        <v>129</v>
      </c>
    </row>
    <row r="36" spans="1:27" s="4" customFormat="1" ht="51.95" customHeight="1">
      <c r="A36" s="5">
        <v>0</v>
      </c>
      <c r="B36" s="6" t="s">
        <v>282</v>
      </c>
      <c r="C36" s="7">
        <v>2500</v>
      </c>
      <c r="D36" s="8" t="s">
        <v>283</v>
      </c>
      <c r="E36" s="8" t="s">
        <v>284</v>
      </c>
      <c r="F36" s="8" t="s">
        <v>285</v>
      </c>
      <c r="G36" s="6" t="s">
        <v>37</v>
      </c>
      <c r="H36" s="6" t="s">
        <v>38</v>
      </c>
      <c r="I36" s="8" t="s">
        <v>53</v>
      </c>
      <c r="J36" s="9">
        <v>1</v>
      </c>
      <c r="K36" s="9">
        <v>533</v>
      </c>
      <c r="L36" s="9">
        <v>2024</v>
      </c>
      <c r="M36" s="8" t="s">
        <v>286</v>
      </c>
      <c r="N36" s="8" t="s">
        <v>55</v>
      </c>
      <c r="O36" s="8" t="s">
        <v>56</v>
      </c>
      <c r="P36" s="6" t="s">
        <v>90</v>
      </c>
      <c r="Q36" s="8" t="s">
        <v>80</v>
      </c>
      <c r="R36" s="10" t="s">
        <v>287</v>
      </c>
      <c r="S36" s="11"/>
      <c r="T36" s="6"/>
      <c r="U36" s="27" t="str">
        <f>HYPERLINK("https://media.infra-m.ru/2138/2138101/cover/2138101.jpg", "Обложка")</f>
        <v>Обложка</v>
      </c>
      <c r="V36" s="27" t="str">
        <f>HYPERLINK("https://znanium.ru/catalog/product/2138101", "Ознакомиться")</f>
        <v>Ознакомиться</v>
      </c>
      <c r="W36" s="8" t="s">
        <v>288</v>
      </c>
      <c r="X36" s="6" t="s">
        <v>47</v>
      </c>
      <c r="Y36" s="6"/>
      <c r="Z36" s="6"/>
      <c r="AA36" s="6" t="s">
        <v>48</v>
      </c>
    </row>
    <row r="37" spans="1:27" s="4" customFormat="1" ht="42" customHeight="1">
      <c r="A37" s="5">
        <v>0</v>
      </c>
      <c r="B37" s="6" t="s">
        <v>289</v>
      </c>
      <c r="C37" s="7">
        <v>1100</v>
      </c>
      <c r="D37" s="8" t="s">
        <v>290</v>
      </c>
      <c r="E37" s="8" t="s">
        <v>291</v>
      </c>
      <c r="F37" s="8" t="s">
        <v>292</v>
      </c>
      <c r="G37" s="6" t="s">
        <v>37</v>
      </c>
      <c r="H37" s="6" t="s">
        <v>38</v>
      </c>
      <c r="I37" s="8" t="s">
        <v>77</v>
      </c>
      <c r="J37" s="9">
        <v>1</v>
      </c>
      <c r="K37" s="9">
        <v>220</v>
      </c>
      <c r="L37" s="9">
        <v>2024</v>
      </c>
      <c r="M37" s="8" t="s">
        <v>293</v>
      </c>
      <c r="N37" s="8" t="s">
        <v>67</v>
      </c>
      <c r="O37" s="8" t="s">
        <v>125</v>
      </c>
      <c r="P37" s="6" t="s">
        <v>90</v>
      </c>
      <c r="Q37" s="8" t="s">
        <v>80</v>
      </c>
      <c r="R37" s="10" t="s">
        <v>294</v>
      </c>
      <c r="S37" s="11"/>
      <c r="T37" s="6"/>
      <c r="U37" s="27" t="str">
        <f>HYPERLINK("https://media.infra-m.ru/1907/1907109/cover/1907109.jpg", "Обложка")</f>
        <v>Обложка</v>
      </c>
      <c r="V37" s="27" t="str">
        <f>HYPERLINK("https://znanium.ru/catalog/product/1907109", "Ознакомиться")</f>
        <v>Ознакомиться</v>
      </c>
      <c r="W37" s="8" t="s">
        <v>295</v>
      </c>
      <c r="X37" s="6" t="s">
        <v>47</v>
      </c>
      <c r="Y37" s="6"/>
      <c r="Z37" s="6"/>
      <c r="AA37" s="6" t="s">
        <v>48</v>
      </c>
    </row>
    <row r="38" spans="1:27" s="4" customFormat="1" ht="42" customHeight="1">
      <c r="A38" s="5">
        <v>0</v>
      </c>
      <c r="B38" s="6" t="s">
        <v>296</v>
      </c>
      <c r="C38" s="7">
        <v>1930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38</v>
      </c>
      <c r="I38" s="8" t="s">
        <v>39</v>
      </c>
      <c r="J38" s="9">
        <v>1</v>
      </c>
      <c r="K38" s="9">
        <v>410</v>
      </c>
      <c r="L38" s="9">
        <v>2024</v>
      </c>
      <c r="M38" s="8" t="s">
        <v>300</v>
      </c>
      <c r="N38" s="8" t="s">
        <v>41</v>
      </c>
      <c r="O38" s="8" t="s">
        <v>263</v>
      </c>
      <c r="P38" s="6" t="s">
        <v>90</v>
      </c>
      <c r="Q38" s="8" t="s">
        <v>44</v>
      </c>
      <c r="R38" s="10" t="s">
        <v>301</v>
      </c>
      <c r="S38" s="11"/>
      <c r="T38" s="6"/>
      <c r="U38" s="27" t="str">
        <f>HYPERLINK("https://media.infra-m.ru/2147/2147816/cover/2147816.jpg", "Обложка")</f>
        <v>Обложка</v>
      </c>
      <c r="V38" s="27" t="str">
        <f>HYPERLINK("https://znanium.ru/catalog/product/2147816", "Ознакомиться")</f>
        <v>Ознакомиться</v>
      </c>
      <c r="W38" s="8" t="s">
        <v>146</v>
      </c>
      <c r="X38" s="6" t="s">
        <v>47</v>
      </c>
      <c r="Y38" s="6"/>
      <c r="Z38" s="6" t="s">
        <v>128</v>
      </c>
      <c r="AA38" s="6" t="s">
        <v>48</v>
      </c>
    </row>
    <row r="39" spans="1:27" s="4" customFormat="1" ht="51.95" customHeight="1">
      <c r="A39" s="5">
        <v>0</v>
      </c>
      <c r="B39" s="6" t="s">
        <v>302</v>
      </c>
      <c r="C39" s="12">
        <v>680</v>
      </c>
      <c r="D39" s="8" t="s">
        <v>303</v>
      </c>
      <c r="E39" s="8" t="s">
        <v>304</v>
      </c>
      <c r="F39" s="8" t="s">
        <v>305</v>
      </c>
      <c r="G39" s="6" t="s">
        <v>177</v>
      </c>
      <c r="H39" s="6" t="s">
        <v>38</v>
      </c>
      <c r="I39" s="8" t="s">
        <v>216</v>
      </c>
      <c r="J39" s="9">
        <v>1</v>
      </c>
      <c r="K39" s="9">
        <v>137</v>
      </c>
      <c r="L39" s="9">
        <v>2024</v>
      </c>
      <c r="M39" s="8" t="s">
        <v>306</v>
      </c>
      <c r="N39" s="8" t="s">
        <v>55</v>
      </c>
      <c r="O39" s="8" t="s">
        <v>56</v>
      </c>
      <c r="P39" s="6" t="s">
        <v>307</v>
      </c>
      <c r="Q39" s="8" t="s">
        <v>219</v>
      </c>
      <c r="R39" s="10" t="s">
        <v>308</v>
      </c>
      <c r="S39" s="11"/>
      <c r="T39" s="6"/>
      <c r="U39" s="27" t="str">
        <f>HYPERLINK("https://media.infra-m.ru/1911/1911446/cover/1911446.jpg", "Обложка")</f>
        <v>Обложка</v>
      </c>
      <c r="V39" s="27" t="str">
        <f>HYPERLINK("https://znanium.ru/catalog/product/1911446", "Ознакомиться")</f>
        <v>Ознакомиться</v>
      </c>
      <c r="W39" s="8"/>
      <c r="X39" s="6" t="s">
        <v>47</v>
      </c>
      <c r="Y39" s="6"/>
      <c r="Z39" s="6"/>
      <c r="AA39" s="6" t="s">
        <v>48</v>
      </c>
    </row>
    <row r="40" spans="1:27" s="4" customFormat="1" ht="42" customHeight="1">
      <c r="A40" s="5">
        <v>0</v>
      </c>
      <c r="B40" s="6" t="s">
        <v>309</v>
      </c>
      <c r="C40" s="7">
        <v>2020</v>
      </c>
      <c r="D40" s="8" t="s">
        <v>310</v>
      </c>
      <c r="E40" s="8" t="s">
        <v>311</v>
      </c>
      <c r="F40" s="8" t="s">
        <v>312</v>
      </c>
      <c r="G40" s="6" t="s">
        <v>37</v>
      </c>
      <c r="H40" s="6" t="s">
        <v>38</v>
      </c>
      <c r="I40" s="8" t="s">
        <v>77</v>
      </c>
      <c r="J40" s="9">
        <v>1</v>
      </c>
      <c r="K40" s="9">
        <v>424</v>
      </c>
      <c r="L40" s="9">
        <v>2024</v>
      </c>
      <c r="M40" s="8" t="s">
        <v>313</v>
      </c>
      <c r="N40" s="8" t="s">
        <v>67</v>
      </c>
      <c r="O40" s="8" t="s">
        <v>125</v>
      </c>
      <c r="P40" s="6" t="s">
        <v>43</v>
      </c>
      <c r="Q40" s="8" t="s">
        <v>80</v>
      </c>
      <c r="R40" s="10" t="s">
        <v>294</v>
      </c>
      <c r="S40" s="11"/>
      <c r="T40" s="6"/>
      <c r="U40" s="27" t="str">
        <f>HYPERLINK("https://media.infra-m.ru/1225/1225049/cover/1225049.jpg", "Обложка")</f>
        <v>Обложка</v>
      </c>
      <c r="V40" s="27" t="str">
        <f>HYPERLINK("https://znanium.ru/catalog/product/1225049", "Ознакомиться")</f>
        <v>Ознакомиться</v>
      </c>
      <c r="W40" s="8" t="s">
        <v>314</v>
      </c>
      <c r="X40" s="6" t="s">
        <v>47</v>
      </c>
      <c r="Y40" s="6"/>
      <c r="Z40" s="6"/>
      <c r="AA40" s="6" t="s">
        <v>48</v>
      </c>
    </row>
    <row r="41" spans="1:27" s="4" customFormat="1" ht="51.95" customHeight="1">
      <c r="A41" s="5">
        <v>0</v>
      </c>
      <c r="B41" s="6" t="s">
        <v>315</v>
      </c>
      <c r="C41" s="12">
        <v>713</v>
      </c>
      <c r="D41" s="8" t="s">
        <v>316</v>
      </c>
      <c r="E41" s="8" t="s">
        <v>317</v>
      </c>
      <c r="F41" s="8" t="s">
        <v>318</v>
      </c>
      <c r="G41" s="6" t="s">
        <v>177</v>
      </c>
      <c r="H41" s="6" t="s">
        <v>178</v>
      </c>
      <c r="I41" s="8" t="s">
        <v>77</v>
      </c>
      <c r="J41" s="9">
        <v>1</v>
      </c>
      <c r="K41" s="9">
        <v>220</v>
      </c>
      <c r="L41" s="9">
        <v>2024</v>
      </c>
      <c r="M41" s="8" t="s">
        <v>319</v>
      </c>
      <c r="N41" s="8" t="s">
        <v>67</v>
      </c>
      <c r="O41" s="8" t="s">
        <v>68</v>
      </c>
      <c r="P41" s="6" t="s">
        <v>90</v>
      </c>
      <c r="Q41" s="8" t="s">
        <v>69</v>
      </c>
      <c r="R41" s="10" t="s">
        <v>153</v>
      </c>
      <c r="S41" s="11"/>
      <c r="T41" s="6"/>
      <c r="U41" s="27" t="str">
        <f>HYPERLINK("https://media.infra-m.ru/2136/2136857/cover/2136857.jpg", "Обложка")</f>
        <v>Обложка</v>
      </c>
      <c r="V41" s="27" t="str">
        <f>HYPERLINK("https://znanium.ru/catalog/product/2136857", "Ознакомиться")</f>
        <v>Ознакомиться</v>
      </c>
      <c r="W41" s="8" t="s">
        <v>320</v>
      </c>
      <c r="X41" s="6" t="s">
        <v>47</v>
      </c>
      <c r="Y41" s="6"/>
      <c r="Z41" s="6"/>
      <c r="AA41" s="6" t="s">
        <v>237</v>
      </c>
    </row>
    <row r="42" spans="1:27" s="4" customFormat="1" ht="51.95" customHeight="1">
      <c r="A42" s="5">
        <v>0</v>
      </c>
      <c r="B42" s="6" t="s">
        <v>321</v>
      </c>
      <c r="C42" s="7">
        <v>1800</v>
      </c>
      <c r="D42" s="8" t="s">
        <v>322</v>
      </c>
      <c r="E42" s="8" t="s">
        <v>323</v>
      </c>
      <c r="F42" s="8" t="s">
        <v>324</v>
      </c>
      <c r="G42" s="6" t="s">
        <v>37</v>
      </c>
      <c r="H42" s="6" t="s">
        <v>38</v>
      </c>
      <c r="I42" s="8" t="s">
        <v>77</v>
      </c>
      <c r="J42" s="9">
        <v>1</v>
      </c>
      <c r="K42" s="9">
        <v>383</v>
      </c>
      <c r="L42" s="9">
        <v>2024</v>
      </c>
      <c r="M42" s="8" t="s">
        <v>325</v>
      </c>
      <c r="N42" s="8" t="s">
        <v>99</v>
      </c>
      <c r="O42" s="8" t="s">
        <v>108</v>
      </c>
      <c r="P42" s="6" t="s">
        <v>90</v>
      </c>
      <c r="Q42" s="8" t="s">
        <v>69</v>
      </c>
      <c r="R42" s="10" t="s">
        <v>326</v>
      </c>
      <c r="S42" s="11" t="s">
        <v>327</v>
      </c>
      <c r="T42" s="6"/>
      <c r="U42" s="27" t="str">
        <f>HYPERLINK("https://media.infra-m.ru/2072/2072457/cover/2072457.jpg", "Обложка")</f>
        <v>Обложка</v>
      </c>
      <c r="V42" s="27" t="str">
        <f>HYPERLINK("https://znanium.ru/catalog/product/2072457", "Ознакомиться")</f>
        <v>Ознакомиться</v>
      </c>
      <c r="W42" s="8" t="s">
        <v>328</v>
      </c>
      <c r="X42" s="6" t="s">
        <v>47</v>
      </c>
      <c r="Y42" s="6"/>
      <c r="Z42" s="6"/>
      <c r="AA42" s="6" t="s">
        <v>119</v>
      </c>
    </row>
    <row r="43" spans="1:27" s="4" customFormat="1" ht="51.95" customHeight="1">
      <c r="A43" s="5">
        <v>0</v>
      </c>
      <c r="B43" s="6" t="s">
        <v>329</v>
      </c>
      <c r="C43" s="7">
        <v>1000</v>
      </c>
      <c r="D43" s="8" t="s">
        <v>330</v>
      </c>
      <c r="E43" s="8" t="s">
        <v>331</v>
      </c>
      <c r="F43" s="8" t="s">
        <v>332</v>
      </c>
      <c r="G43" s="6" t="s">
        <v>177</v>
      </c>
      <c r="H43" s="6" t="s">
        <v>38</v>
      </c>
      <c r="I43" s="8" t="s">
        <v>216</v>
      </c>
      <c r="J43" s="9">
        <v>1</v>
      </c>
      <c r="K43" s="9">
        <v>199</v>
      </c>
      <c r="L43" s="9">
        <v>2024</v>
      </c>
      <c r="M43" s="8" t="s">
        <v>333</v>
      </c>
      <c r="N43" s="8" t="s">
        <v>67</v>
      </c>
      <c r="O43" s="8" t="s">
        <v>68</v>
      </c>
      <c r="P43" s="6" t="s">
        <v>218</v>
      </c>
      <c r="Q43" s="8" t="s">
        <v>219</v>
      </c>
      <c r="R43" s="10" t="s">
        <v>334</v>
      </c>
      <c r="S43" s="11"/>
      <c r="T43" s="6"/>
      <c r="U43" s="27" t="str">
        <f>HYPERLINK("https://media.infra-m.ru/2122/2122908/cover/2122908.jpg", "Обложка")</f>
        <v>Обложка</v>
      </c>
      <c r="V43" s="27" t="str">
        <f>HYPERLINK("https://znanium.ru/catalog/product/2122908", "Ознакомиться")</f>
        <v>Ознакомиться</v>
      </c>
      <c r="W43" s="8" t="s">
        <v>335</v>
      </c>
      <c r="X43" s="6" t="s">
        <v>60</v>
      </c>
      <c r="Y43" s="6"/>
      <c r="Z43" s="6"/>
      <c r="AA43" s="6" t="s">
        <v>48</v>
      </c>
    </row>
    <row r="44" spans="1:27" s="4" customFormat="1" ht="42" customHeight="1">
      <c r="A44" s="5">
        <v>0</v>
      </c>
      <c r="B44" s="6" t="s">
        <v>336</v>
      </c>
      <c r="C44" s="7">
        <v>1040</v>
      </c>
      <c r="D44" s="8" t="s">
        <v>337</v>
      </c>
      <c r="E44" s="8" t="s">
        <v>338</v>
      </c>
      <c r="F44" s="8" t="s">
        <v>339</v>
      </c>
      <c r="G44" s="6" t="s">
        <v>177</v>
      </c>
      <c r="H44" s="6" t="s">
        <v>38</v>
      </c>
      <c r="I44" s="8" t="s">
        <v>216</v>
      </c>
      <c r="J44" s="9">
        <v>1</v>
      </c>
      <c r="K44" s="9">
        <v>216</v>
      </c>
      <c r="L44" s="9">
        <v>2024</v>
      </c>
      <c r="M44" s="8" t="s">
        <v>340</v>
      </c>
      <c r="N44" s="8" t="s">
        <v>41</v>
      </c>
      <c r="O44" s="8" t="s">
        <v>202</v>
      </c>
      <c r="P44" s="6" t="s">
        <v>218</v>
      </c>
      <c r="Q44" s="8" t="s">
        <v>219</v>
      </c>
      <c r="R44" s="10" t="s">
        <v>341</v>
      </c>
      <c r="S44" s="11"/>
      <c r="T44" s="6"/>
      <c r="U44" s="27" t="str">
        <f>HYPERLINK("https://media.infra-m.ru/2061/2061201/cover/2061201.jpg", "Обложка")</f>
        <v>Обложка</v>
      </c>
      <c r="V44" s="27" t="str">
        <f>HYPERLINK("https://znanium.ru/catalog/product/2061201", "Ознакомиться")</f>
        <v>Ознакомиться</v>
      </c>
      <c r="W44" s="8" t="s">
        <v>342</v>
      </c>
      <c r="X44" s="6" t="s">
        <v>47</v>
      </c>
      <c r="Y44" s="6"/>
      <c r="Z44" s="6"/>
      <c r="AA44" s="6" t="s">
        <v>48</v>
      </c>
    </row>
    <row r="45" spans="1:27" s="4" customFormat="1" ht="51.95" customHeight="1">
      <c r="A45" s="5">
        <v>0</v>
      </c>
      <c r="B45" s="6" t="s">
        <v>343</v>
      </c>
      <c r="C45" s="7">
        <v>1090</v>
      </c>
      <c r="D45" s="8" t="s">
        <v>344</v>
      </c>
      <c r="E45" s="8" t="s">
        <v>345</v>
      </c>
      <c r="F45" s="8" t="s">
        <v>346</v>
      </c>
      <c r="G45" s="6" t="s">
        <v>37</v>
      </c>
      <c r="H45" s="6" t="s">
        <v>38</v>
      </c>
      <c r="I45" s="8" t="s">
        <v>216</v>
      </c>
      <c r="J45" s="9">
        <v>1</v>
      </c>
      <c r="K45" s="9">
        <v>219</v>
      </c>
      <c r="L45" s="9">
        <v>2024</v>
      </c>
      <c r="M45" s="8" t="s">
        <v>347</v>
      </c>
      <c r="N45" s="8" t="s">
        <v>55</v>
      </c>
      <c r="O45" s="8" t="s">
        <v>56</v>
      </c>
      <c r="P45" s="6" t="s">
        <v>218</v>
      </c>
      <c r="Q45" s="8" t="s">
        <v>219</v>
      </c>
      <c r="R45" s="10" t="s">
        <v>348</v>
      </c>
      <c r="S45" s="11"/>
      <c r="T45" s="6"/>
      <c r="U45" s="27" t="str">
        <f>HYPERLINK("https://media.infra-m.ru/2131/2131278/cover/2131278.jpg", "Обложка")</f>
        <v>Обложка</v>
      </c>
      <c r="V45" s="27" t="str">
        <f>HYPERLINK("https://znanium.ru/catalog/product/2131278", "Ознакомиться")</f>
        <v>Ознакомиться</v>
      </c>
      <c r="W45" s="8" t="s">
        <v>349</v>
      </c>
      <c r="X45" s="6" t="s">
        <v>47</v>
      </c>
      <c r="Y45" s="6"/>
      <c r="Z45" s="6"/>
      <c r="AA45" s="6" t="s">
        <v>48</v>
      </c>
    </row>
    <row r="46" spans="1:27" s="4" customFormat="1" ht="51.95" customHeight="1">
      <c r="A46" s="5">
        <v>0</v>
      </c>
      <c r="B46" s="6" t="s">
        <v>350</v>
      </c>
      <c r="C46" s="12">
        <v>990</v>
      </c>
      <c r="D46" s="8" t="s">
        <v>351</v>
      </c>
      <c r="E46" s="8" t="s">
        <v>352</v>
      </c>
      <c r="F46" s="8" t="s">
        <v>353</v>
      </c>
      <c r="G46" s="6" t="s">
        <v>37</v>
      </c>
      <c r="H46" s="6" t="s">
        <v>38</v>
      </c>
      <c r="I46" s="8" t="s">
        <v>216</v>
      </c>
      <c r="J46" s="9">
        <v>1</v>
      </c>
      <c r="K46" s="9">
        <v>199</v>
      </c>
      <c r="L46" s="9">
        <v>2024</v>
      </c>
      <c r="M46" s="8" t="s">
        <v>354</v>
      </c>
      <c r="N46" s="8" t="s">
        <v>55</v>
      </c>
      <c r="O46" s="8" t="s">
        <v>56</v>
      </c>
      <c r="P46" s="6" t="s">
        <v>218</v>
      </c>
      <c r="Q46" s="8" t="s">
        <v>219</v>
      </c>
      <c r="R46" s="10" t="s">
        <v>355</v>
      </c>
      <c r="S46" s="11"/>
      <c r="T46" s="6"/>
      <c r="U46" s="27" t="str">
        <f>HYPERLINK("https://media.infra-m.ru/2100/2100004/cover/2100004.jpg", "Обложка")</f>
        <v>Обложка</v>
      </c>
      <c r="V46" s="27" t="str">
        <f>HYPERLINK("https://znanium.ru/catalog/product/2100004", "Ознакомиться")</f>
        <v>Ознакомиться</v>
      </c>
      <c r="W46" s="8" t="s">
        <v>356</v>
      </c>
      <c r="X46" s="6" t="s">
        <v>47</v>
      </c>
      <c r="Y46" s="6"/>
      <c r="Z46" s="6"/>
      <c r="AA46" s="6" t="s">
        <v>48</v>
      </c>
    </row>
    <row r="47" spans="1:27" s="4" customFormat="1" ht="42" customHeight="1">
      <c r="A47" s="5">
        <v>0</v>
      </c>
      <c r="B47" s="6" t="s">
        <v>357</v>
      </c>
      <c r="C47" s="12">
        <v>940</v>
      </c>
      <c r="D47" s="8" t="s">
        <v>358</v>
      </c>
      <c r="E47" s="8" t="s">
        <v>359</v>
      </c>
      <c r="F47" s="8" t="s">
        <v>360</v>
      </c>
      <c r="G47" s="6" t="s">
        <v>106</v>
      </c>
      <c r="H47" s="6" t="s">
        <v>38</v>
      </c>
      <c r="I47" s="8" t="s">
        <v>361</v>
      </c>
      <c r="J47" s="9">
        <v>1</v>
      </c>
      <c r="K47" s="9">
        <v>188</v>
      </c>
      <c r="L47" s="9">
        <v>2024</v>
      </c>
      <c r="M47" s="8" t="s">
        <v>362</v>
      </c>
      <c r="N47" s="8" t="s">
        <v>363</v>
      </c>
      <c r="O47" s="8" t="s">
        <v>364</v>
      </c>
      <c r="P47" s="6" t="s">
        <v>90</v>
      </c>
      <c r="Q47" s="8" t="s">
        <v>69</v>
      </c>
      <c r="R47" s="10" t="s">
        <v>365</v>
      </c>
      <c r="S47" s="11"/>
      <c r="T47" s="6"/>
      <c r="U47" s="27" t="str">
        <f>HYPERLINK("https://media.infra-m.ru/1854/1854987/cover/1854987.jpg", "Обложка")</f>
        <v>Обложка</v>
      </c>
      <c r="V47" s="27" t="str">
        <f>HYPERLINK("https://znanium.ru/catalog/product/1913847", "Ознакомиться")</f>
        <v>Ознакомиться</v>
      </c>
      <c r="W47" s="8" t="s">
        <v>366</v>
      </c>
      <c r="X47" s="6" t="s">
        <v>47</v>
      </c>
      <c r="Y47" s="6"/>
      <c r="Z47" s="6"/>
      <c r="AA47" s="6" t="s">
        <v>129</v>
      </c>
    </row>
    <row r="48" spans="1:27" s="4" customFormat="1" ht="51.95" customHeight="1">
      <c r="A48" s="5">
        <v>0</v>
      </c>
      <c r="B48" s="6" t="s">
        <v>367</v>
      </c>
      <c r="C48" s="12">
        <v>990</v>
      </c>
      <c r="D48" s="8" t="s">
        <v>368</v>
      </c>
      <c r="E48" s="8" t="s">
        <v>369</v>
      </c>
      <c r="F48" s="8" t="s">
        <v>370</v>
      </c>
      <c r="G48" s="6" t="s">
        <v>37</v>
      </c>
      <c r="H48" s="6" t="s">
        <v>38</v>
      </c>
      <c r="I48" s="8" t="s">
        <v>216</v>
      </c>
      <c r="J48" s="9">
        <v>1</v>
      </c>
      <c r="K48" s="9">
        <v>198</v>
      </c>
      <c r="L48" s="9">
        <v>2024</v>
      </c>
      <c r="M48" s="8" t="s">
        <v>371</v>
      </c>
      <c r="N48" s="8" t="s">
        <v>67</v>
      </c>
      <c r="O48" s="8" t="s">
        <v>79</v>
      </c>
      <c r="P48" s="6" t="s">
        <v>218</v>
      </c>
      <c r="Q48" s="8" t="s">
        <v>219</v>
      </c>
      <c r="R48" s="10" t="s">
        <v>372</v>
      </c>
      <c r="S48" s="11"/>
      <c r="T48" s="6"/>
      <c r="U48" s="27" t="str">
        <f>HYPERLINK("https://media.infra-m.ru/2124/2124803/cover/2124803.jpg", "Обложка")</f>
        <v>Обложка</v>
      </c>
      <c r="V48" s="27" t="str">
        <f>HYPERLINK("https://znanium.ru/catalog/product/2124803", "Ознакомиться")</f>
        <v>Ознакомиться</v>
      </c>
      <c r="W48" s="8" t="s">
        <v>373</v>
      </c>
      <c r="X48" s="6" t="s">
        <v>47</v>
      </c>
      <c r="Y48" s="6"/>
      <c r="Z48" s="6"/>
      <c r="AA48" s="6" t="s">
        <v>48</v>
      </c>
    </row>
    <row r="49" spans="1:27" s="4" customFormat="1" ht="42" customHeight="1">
      <c r="A49" s="5">
        <v>0</v>
      </c>
      <c r="B49" s="6" t="s">
        <v>374</v>
      </c>
      <c r="C49" s="7">
        <v>1690</v>
      </c>
      <c r="D49" s="8" t="s">
        <v>375</v>
      </c>
      <c r="E49" s="8" t="s">
        <v>376</v>
      </c>
      <c r="F49" s="8" t="s">
        <v>377</v>
      </c>
      <c r="G49" s="6" t="s">
        <v>37</v>
      </c>
      <c r="H49" s="6" t="s">
        <v>38</v>
      </c>
      <c r="I49" s="8" t="s">
        <v>39</v>
      </c>
      <c r="J49" s="9">
        <v>1</v>
      </c>
      <c r="K49" s="9">
        <v>343</v>
      </c>
      <c r="L49" s="9">
        <v>2024</v>
      </c>
      <c r="M49" s="8" t="s">
        <v>378</v>
      </c>
      <c r="N49" s="8" t="s">
        <v>67</v>
      </c>
      <c r="O49" s="8" t="s">
        <v>68</v>
      </c>
      <c r="P49" s="6" t="s">
        <v>90</v>
      </c>
      <c r="Q49" s="8" t="s">
        <v>44</v>
      </c>
      <c r="R49" s="10" t="s">
        <v>379</v>
      </c>
      <c r="S49" s="11"/>
      <c r="T49" s="6"/>
      <c r="U49" s="27" t="str">
        <f>HYPERLINK("https://media.infra-m.ru/1865/1865712/cover/1865712.jpg", "Обложка")</f>
        <v>Обложка</v>
      </c>
      <c r="V49" s="27" t="str">
        <f>HYPERLINK("https://znanium.ru/catalog/product/1865712", "Ознакомиться")</f>
        <v>Ознакомиться</v>
      </c>
      <c r="W49" s="8" t="s">
        <v>380</v>
      </c>
      <c r="X49" s="6" t="s">
        <v>47</v>
      </c>
      <c r="Y49" s="6"/>
      <c r="Z49" s="6"/>
      <c r="AA49" s="6" t="s">
        <v>48</v>
      </c>
    </row>
    <row r="50" spans="1:27" s="4" customFormat="1" ht="51.95" customHeight="1">
      <c r="A50" s="5">
        <v>0</v>
      </c>
      <c r="B50" s="6" t="s">
        <v>381</v>
      </c>
      <c r="C50" s="7">
        <v>1900</v>
      </c>
      <c r="D50" s="8" t="s">
        <v>382</v>
      </c>
      <c r="E50" s="8" t="s">
        <v>383</v>
      </c>
      <c r="F50" s="8" t="s">
        <v>384</v>
      </c>
      <c r="G50" s="6" t="s">
        <v>37</v>
      </c>
      <c r="H50" s="6" t="s">
        <v>38</v>
      </c>
      <c r="I50" s="8" t="s">
        <v>216</v>
      </c>
      <c r="J50" s="9">
        <v>1</v>
      </c>
      <c r="K50" s="9">
        <v>362</v>
      </c>
      <c r="L50" s="9">
        <v>2024</v>
      </c>
      <c r="M50" s="8" t="s">
        <v>385</v>
      </c>
      <c r="N50" s="8" t="s">
        <v>41</v>
      </c>
      <c r="O50" s="8" t="s">
        <v>386</v>
      </c>
      <c r="P50" s="6" t="s">
        <v>218</v>
      </c>
      <c r="Q50" s="8" t="s">
        <v>219</v>
      </c>
      <c r="R50" s="10" t="s">
        <v>387</v>
      </c>
      <c r="S50" s="11"/>
      <c r="T50" s="6"/>
      <c r="U50" s="27" t="str">
        <f>HYPERLINK("https://media.infra-m.ru/2137/2137625/cover/2137625.jpg", "Обложка")</f>
        <v>Обложка</v>
      </c>
      <c r="V50" s="27" t="str">
        <f>HYPERLINK("https://znanium.ru/catalog/product/2137625", "Ознакомиться")</f>
        <v>Ознакомиться</v>
      </c>
      <c r="W50" s="8" t="s">
        <v>388</v>
      </c>
      <c r="X50" s="6" t="s">
        <v>60</v>
      </c>
      <c r="Y50" s="6"/>
      <c r="Z50" s="6"/>
      <c r="AA50" s="6" t="s">
        <v>48</v>
      </c>
    </row>
    <row r="51" spans="1:27" s="4" customFormat="1" ht="51.95" customHeight="1">
      <c r="A51" s="5">
        <v>0</v>
      </c>
      <c r="B51" s="6" t="s">
        <v>389</v>
      </c>
      <c r="C51" s="7">
        <v>3020</v>
      </c>
      <c r="D51" s="8" t="s">
        <v>390</v>
      </c>
      <c r="E51" s="8" t="s">
        <v>391</v>
      </c>
      <c r="F51" s="8" t="s">
        <v>392</v>
      </c>
      <c r="G51" s="6" t="s">
        <v>106</v>
      </c>
      <c r="H51" s="6" t="s">
        <v>38</v>
      </c>
      <c r="I51" s="8" t="s">
        <v>77</v>
      </c>
      <c r="J51" s="9">
        <v>1</v>
      </c>
      <c r="K51" s="9">
        <v>642</v>
      </c>
      <c r="L51" s="9">
        <v>2024</v>
      </c>
      <c r="M51" s="8" t="s">
        <v>393</v>
      </c>
      <c r="N51" s="8" t="s">
        <v>67</v>
      </c>
      <c r="O51" s="8" t="s">
        <v>68</v>
      </c>
      <c r="P51" s="6" t="s">
        <v>43</v>
      </c>
      <c r="Q51" s="8" t="s">
        <v>69</v>
      </c>
      <c r="R51" s="10" t="s">
        <v>394</v>
      </c>
      <c r="S51" s="11"/>
      <c r="T51" s="6" t="s">
        <v>110</v>
      </c>
      <c r="U51" s="27" t="str">
        <f>HYPERLINK("https://media.infra-m.ru/2092/2092336/cover/2092336.jpg", "Обложка")</f>
        <v>Обложка</v>
      </c>
      <c r="V51" s="27" t="str">
        <f>HYPERLINK("https://znanium.ru/catalog/product/2092336", "Ознакомиться")</f>
        <v>Ознакомиться</v>
      </c>
      <c r="W51" s="8"/>
      <c r="X51" s="6" t="s">
        <v>47</v>
      </c>
      <c r="Y51" s="6"/>
      <c r="Z51" s="6"/>
      <c r="AA51" s="6" t="s">
        <v>48</v>
      </c>
    </row>
    <row r="52" spans="1:27" s="4" customFormat="1" ht="51.95" customHeight="1">
      <c r="A52" s="5">
        <v>0</v>
      </c>
      <c r="B52" s="6" t="s">
        <v>395</v>
      </c>
      <c r="C52" s="7">
        <v>1750</v>
      </c>
      <c r="D52" s="8" t="s">
        <v>396</v>
      </c>
      <c r="E52" s="8" t="s">
        <v>397</v>
      </c>
      <c r="F52" s="8" t="s">
        <v>398</v>
      </c>
      <c r="G52" s="6" t="s">
        <v>37</v>
      </c>
      <c r="H52" s="6" t="s">
        <v>38</v>
      </c>
      <c r="I52" s="8" t="s">
        <v>399</v>
      </c>
      <c r="J52" s="9">
        <v>1</v>
      </c>
      <c r="K52" s="9">
        <v>372</v>
      </c>
      <c r="L52" s="9">
        <v>2024</v>
      </c>
      <c r="M52" s="8" t="s">
        <v>400</v>
      </c>
      <c r="N52" s="8" t="s">
        <v>67</v>
      </c>
      <c r="O52" s="8" t="s">
        <v>125</v>
      </c>
      <c r="P52" s="6" t="s">
        <v>43</v>
      </c>
      <c r="Q52" s="8" t="s">
        <v>69</v>
      </c>
      <c r="R52" s="10" t="s">
        <v>401</v>
      </c>
      <c r="S52" s="11"/>
      <c r="T52" s="6"/>
      <c r="U52" s="27" t="str">
        <f>HYPERLINK("https://media.infra-m.ru/2085/2085057/cover/2085057.jpg", "Обложка")</f>
        <v>Обложка</v>
      </c>
      <c r="V52" s="27" t="str">
        <f>HYPERLINK("https://znanium.ru/catalog/product/2085057", "Ознакомиться")</f>
        <v>Ознакомиться</v>
      </c>
      <c r="W52" s="8" t="s">
        <v>402</v>
      </c>
      <c r="X52" s="6" t="s">
        <v>47</v>
      </c>
      <c r="Y52" s="6"/>
      <c r="Z52" s="6"/>
      <c r="AA52" s="6" t="s">
        <v>119</v>
      </c>
    </row>
    <row r="53" spans="1:27" s="4" customFormat="1" ht="51.95" customHeight="1">
      <c r="A53" s="5">
        <v>0</v>
      </c>
      <c r="B53" s="6" t="s">
        <v>403</v>
      </c>
      <c r="C53" s="7">
        <v>1130</v>
      </c>
      <c r="D53" s="8" t="s">
        <v>404</v>
      </c>
      <c r="E53" s="8" t="s">
        <v>405</v>
      </c>
      <c r="F53" s="8" t="s">
        <v>406</v>
      </c>
      <c r="G53" s="6" t="s">
        <v>37</v>
      </c>
      <c r="H53" s="6" t="s">
        <v>151</v>
      </c>
      <c r="I53" s="8"/>
      <c r="J53" s="9">
        <v>1</v>
      </c>
      <c r="K53" s="9">
        <v>240</v>
      </c>
      <c r="L53" s="9">
        <v>2024</v>
      </c>
      <c r="M53" s="8" t="s">
        <v>407</v>
      </c>
      <c r="N53" s="8" t="s">
        <v>67</v>
      </c>
      <c r="O53" s="8" t="s">
        <v>68</v>
      </c>
      <c r="P53" s="6" t="s">
        <v>218</v>
      </c>
      <c r="Q53" s="8" t="s">
        <v>219</v>
      </c>
      <c r="R53" s="10" t="s">
        <v>408</v>
      </c>
      <c r="S53" s="11"/>
      <c r="T53" s="6"/>
      <c r="U53" s="27" t="str">
        <f>HYPERLINK("https://media.infra-m.ru/2144/2144779/cover/2144779.jpg", "Обложка")</f>
        <v>Обложка</v>
      </c>
      <c r="V53" s="27" t="str">
        <f>HYPERLINK("https://znanium.ru/catalog/product/2144779", "Ознакомиться")</f>
        <v>Ознакомиться</v>
      </c>
      <c r="W53" s="8" t="s">
        <v>409</v>
      </c>
      <c r="X53" s="6" t="s">
        <v>60</v>
      </c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410</v>
      </c>
      <c r="C54" s="7">
        <v>1060</v>
      </c>
      <c r="D54" s="8" t="s">
        <v>411</v>
      </c>
      <c r="E54" s="8" t="s">
        <v>412</v>
      </c>
      <c r="F54" s="8" t="s">
        <v>413</v>
      </c>
      <c r="G54" s="6" t="s">
        <v>37</v>
      </c>
      <c r="H54" s="6" t="s">
        <v>38</v>
      </c>
      <c r="I54" s="8" t="s">
        <v>77</v>
      </c>
      <c r="J54" s="9">
        <v>1</v>
      </c>
      <c r="K54" s="9">
        <v>211</v>
      </c>
      <c r="L54" s="9">
        <v>2024</v>
      </c>
      <c r="M54" s="8" t="s">
        <v>414</v>
      </c>
      <c r="N54" s="8" t="s">
        <v>67</v>
      </c>
      <c r="O54" s="8" t="s">
        <v>79</v>
      </c>
      <c r="P54" s="6" t="s">
        <v>90</v>
      </c>
      <c r="Q54" s="8" t="s">
        <v>80</v>
      </c>
      <c r="R54" s="10" t="s">
        <v>415</v>
      </c>
      <c r="S54" s="11" t="s">
        <v>416</v>
      </c>
      <c r="T54" s="6"/>
      <c r="U54" s="27" t="str">
        <f>HYPERLINK("https://media.infra-m.ru/1899/1899100/cover/1899100.jpg", "Обложка")</f>
        <v>Обложка</v>
      </c>
      <c r="V54" s="27" t="str">
        <f>HYPERLINK("https://znanium.ru/catalog/product/1899100", "Ознакомиться")</f>
        <v>Ознакомиться</v>
      </c>
      <c r="W54" s="8" t="s">
        <v>93</v>
      </c>
      <c r="X54" s="6" t="s">
        <v>47</v>
      </c>
      <c r="Y54" s="6"/>
      <c r="Z54" s="6"/>
      <c r="AA54" s="6" t="s">
        <v>48</v>
      </c>
    </row>
    <row r="55" spans="1:27" s="14" customFormat="1" ht="21.95" customHeight="1"/>
    <row r="56" spans="1:27" ht="15.95" customHeight="1">
      <c r="A56" s="24" t="s">
        <v>23</v>
      </c>
      <c r="B56" s="24"/>
    </row>
    <row r="57" spans="1:27" s="15" customFormat="1" ht="12.95" customHeight="1">
      <c r="A57" s="25" t="s">
        <v>417</v>
      </c>
      <c r="B57" s="25"/>
      <c r="C57" s="25" t="s">
        <v>418</v>
      </c>
      <c r="D57" s="25"/>
      <c r="E57" s="25"/>
    </row>
    <row r="58" spans="1:27" s="15" customFormat="1" ht="12.95" customHeight="1">
      <c r="A58" s="25" t="s">
        <v>250</v>
      </c>
      <c r="B58" s="25"/>
      <c r="C58" s="25" t="s">
        <v>419</v>
      </c>
      <c r="D58" s="25"/>
      <c r="E58" s="25"/>
    </row>
    <row r="59" spans="1:27" s="15" customFormat="1" ht="12.95" customHeight="1">
      <c r="A59" s="25" t="s">
        <v>420</v>
      </c>
      <c r="B59" s="25"/>
      <c r="C59" s="25" t="s">
        <v>421</v>
      </c>
      <c r="D59" s="25"/>
      <c r="E59" s="25"/>
    </row>
    <row r="60" spans="1:27" s="15" customFormat="1" ht="12.95" customHeight="1">
      <c r="A60" s="25" t="s">
        <v>422</v>
      </c>
      <c r="B60" s="25"/>
      <c r="C60" s="25" t="s">
        <v>423</v>
      </c>
      <c r="D60" s="25"/>
      <c r="E60" s="25"/>
    </row>
    <row r="61" spans="1:27" s="15" customFormat="1" ht="12.95" customHeight="1">
      <c r="A61" s="25" t="s">
        <v>424</v>
      </c>
      <c r="B61" s="25"/>
      <c r="C61" s="25" t="s">
        <v>425</v>
      </c>
      <c r="D61" s="25"/>
      <c r="E61" s="25"/>
    </row>
    <row r="62" spans="1:27" s="15" customFormat="1" ht="12.95" customHeight="1">
      <c r="A62" s="25" t="s">
        <v>426</v>
      </c>
      <c r="B62" s="25"/>
      <c r="C62" s="25" t="s">
        <v>427</v>
      </c>
      <c r="D62" s="25"/>
      <c r="E62" s="25"/>
    </row>
    <row r="63" spans="1:27" s="15" customFormat="1" ht="12.95" customHeight="1">
      <c r="A63" s="25" t="s">
        <v>428</v>
      </c>
      <c r="B63" s="25"/>
      <c r="C63" s="25" t="s">
        <v>429</v>
      </c>
      <c r="D63" s="25"/>
      <c r="E63" s="25"/>
    </row>
    <row r="64" spans="1:27" s="15" customFormat="1" ht="12.95" customHeight="1">
      <c r="A64" s="25" t="s">
        <v>430</v>
      </c>
      <c r="B64" s="25"/>
      <c r="C64" s="25" t="s">
        <v>431</v>
      </c>
      <c r="D64" s="25"/>
      <c r="E64" s="25"/>
    </row>
    <row r="65" spans="1:5" s="15" customFormat="1" ht="12.95" customHeight="1">
      <c r="A65" s="25" t="s">
        <v>432</v>
      </c>
      <c r="B65" s="25"/>
      <c r="C65" s="25" t="s">
        <v>433</v>
      </c>
      <c r="D65" s="25"/>
      <c r="E65" s="25"/>
    </row>
    <row r="66" spans="1:5" s="15" customFormat="1" ht="12.95" customHeight="1">
      <c r="A66" s="25" t="s">
        <v>434</v>
      </c>
      <c r="B66" s="25"/>
      <c r="C66" s="25" t="s">
        <v>435</v>
      </c>
      <c r="D66" s="25"/>
      <c r="E66" s="25"/>
    </row>
    <row r="67" spans="1:5" s="15" customFormat="1" ht="12.95" customHeight="1">
      <c r="A67" s="25" t="s">
        <v>436</v>
      </c>
      <c r="B67" s="25"/>
      <c r="C67" s="25" t="s">
        <v>437</v>
      </c>
      <c r="D67" s="25"/>
      <c r="E67" s="25"/>
    </row>
    <row r="68" spans="1:5" s="15" customFormat="1" ht="12.95" customHeight="1">
      <c r="A68" s="25" t="s">
        <v>438</v>
      </c>
      <c r="B68" s="25"/>
      <c r="C68" s="25" t="s">
        <v>439</v>
      </c>
      <c r="D68" s="25"/>
      <c r="E68" s="25"/>
    </row>
    <row r="69" spans="1:5" s="15" customFormat="1" ht="12.95" customHeight="1">
      <c r="A69" s="25" t="s">
        <v>440</v>
      </c>
      <c r="B69" s="25"/>
      <c r="C69" s="25" t="s">
        <v>441</v>
      </c>
      <c r="D69" s="25"/>
      <c r="E69" s="25"/>
    </row>
    <row r="70" spans="1:5" s="15" customFormat="1" ht="12.95" customHeight="1">
      <c r="A70" s="25" t="s">
        <v>210</v>
      </c>
      <c r="B70" s="25"/>
      <c r="C70" s="25" t="s">
        <v>442</v>
      </c>
      <c r="D70" s="25"/>
      <c r="E70" s="25"/>
    </row>
    <row r="71" spans="1:5" s="15" customFormat="1" ht="12.95" customHeight="1">
      <c r="A71" s="25" t="s">
        <v>443</v>
      </c>
      <c r="B71" s="25"/>
      <c r="C71" s="25" t="s">
        <v>444</v>
      </c>
      <c r="D71" s="25"/>
      <c r="E71" s="25"/>
    </row>
    <row r="72" spans="1:5" s="15" customFormat="1" ht="12.95" customHeight="1">
      <c r="A72" s="25" t="s">
        <v>445</v>
      </c>
      <c r="B72" s="25"/>
      <c r="C72" s="25" t="s">
        <v>444</v>
      </c>
      <c r="D72" s="25"/>
      <c r="E72" s="25"/>
    </row>
    <row r="73" spans="1:5" s="15" customFormat="1" ht="12.95" customHeight="1">
      <c r="A73" s="25" t="s">
        <v>446</v>
      </c>
      <c r="B73" s="25"/>
      <c r="C73" s="25" t="s">
        <v>447</v>
      </c>
      <c r="D73" s="25"/>
      <c r="E73" s="25"/>
    </row>
    <row r="74" spans="1:5" s="15" customFormat="1" ht="12.95" customHeight="1">
      <c r="A74" s="25" t="s">
        <v>448</v>
      </c>
      <c r="B74" s="25"/>
      <c r="C74" s="25" t="s">
        <v>386</v>
      </c>
      <c r="D74" s="25"/>
      <c r="E74" s="25"/>
    </row>
    <row r="75" spans="1:5" s="15" customFormat="1" ht="12.95" customHeight="1">
      <c r="A75" s="25" t="s">
        <v>449</v>
      </c>
      <c r="B75" s="25"/>
      <c r="C75" s="25" t="s">
        <v>450</v>
      </c>
      <c r="D75" s="25"/>
      <c r="E75" s="25"/>
    </row>
    <row r="76" spans="1:5" s="15" customFormat="1" ht="12.95" customHeight="1">
      <c r="A76" s="25" t="s">
        <v>451</v>
      </c>
      <c r="B76" s="25"/>
      <c r="C76" s="25" t="s">
        <v>452</v>
      </c>
      <c r="D76" s="25"/>
      <c r="E76" s="25"/>
    </row>
    <row r="77" spans="1:5" s="15" customFormat="1" ht="12.95" customHeight="1">
      <c r="A77" s="25" t="s">
        <v>453</v>
      </c>
      <c r="B77" s="25"/>
      <c r="C77" s="25" t="s">
        <v>454</v>
      </c>
      <c r="D77" s="25"/>
      <c r="E77" s="25"/>
    </row>
    <row r="78" spans="1:5" s="15" customFormat="1" ht="12.95" customHeight="1">
      <c r="A78" s="25" t="s">
        <v>455</v>
      </c>
      <c r="B78" s="25"/>
      <c r="C78" s="25" t="s">
        <v>456</v>
      </c>
      <c r="D78" s="25"/>
      <c r="E78" s="25"/>
    </row>
    <row r="79" spans="1:5" s="15" customFormat="1" ht="12.95" customHeight="1">
      <c r="A79" s="25" t="s">
        <v>457</v>
      </c>
      <c r="B79" s="25"/>
      <c r="C79" s="25" t="s">
        <v>458</v>
      </c>
      <c r="D79" s="25"/>
      <c r="E79" s="25"/>
    </row>
    <row r="80" spans="1:5" s="15" customFormat="1" ht="12.95" customHeight="1">
      <c r="A80" s="25" t="s">
        <v>301</v>
      </c>
      <c r="B80" s="25"/>
      <c r="C80" s="25" t="s">
        <v>459</v>
      </c>
      <c r="D80" s="25"/>
      <c r="E80" s="25"/>
    </row>
    <row r="81" spans="1:5" s="15" customFormat="1" ht="12.95" customHeight="1">
      <c r="A81" s="25" t="s">
        <v>460</v>
      </c>
      <c r="B81" s="25"/>
      <c r="C81" s="25" t="s">
        <v>461</v>
      </c>
      <c r="D81" s="25"/>
      <c r="E81" s="25"/>
    </row>
    <row r="82" spans="1:5" s="15" customFormat="1" ht="12.95" customHeight="1">
      <c r="A82" s="25" t="s">
        <v>462</v>
      </c>
      <c r="B82" s="25"/>
      <c r="C82" s="25" t="s">
        <v>463</v>
      </c>
      <c r="D82" s="25"/>
      <c r="E82" s="25"/>
    </row>
    <row r="83" spans="1:5" s="15" customFormat="1" ht="12.95" customHeight="1">
      <c r="A83" s="25" t="s">
        <v>464</v>
      </c>
      <c r="B83" s="25"/>
      <c r="C83" s="25" t="s">
        <v>465</v>
      </c>
      <c r="D83" s="25"/>
      <c r="E83" s="25"/>
    </row>
    <row r="84" spans="1:5" s="15" customFormat="1" ht="12.95" customHeight="1">
      <c r="A84" s="25" t="s">
        <v>466</v>
      </c>
      <c r="B84" s="25"/>
      <c r="C84" s="25" t="s">
        <v>467</v>
      </c>
      <c r="D84" s="25"/>
      <c r="E84" s="25"/>
    </row>
    <row r="85" spans="1:5" s="15" customFormat="1" ht="12.95" customHeight="1">
      <c r="A85" s="25" t="s">
        <v>468</v>
      </c>
      <c r="B85" s="25"/>
      <c r="C85" s="25" t="s">
        <v>469</v>
      </c>
      <c r="D85" s="25"/>
      <c r="E85" s="25"/>
    </row>
    <row r="86" spans="1:5" s="15" customFormat="1" ht="12.95" customHeight="1">
      <c r="A86" s="25" t="s">
        <v>470</v>
      </c>
      <c r="B86" s="25"/>
      <c r="C86" s="25" t="s">
        <v>471</v>
      </c>
      <c r="D86" s="25"/>
      <c r="E86" s="25"/>
    </row>
    <row r="87" spans="1:5" s="15" customFormat="1" ht="12.95" customHeight="1">
      <c r="A87" s="25" t="s">
        <v>472</v>
      </c>
      <c r="B87" s="25"/>
      <c r="C87" s="25" t="s">
        <v>473</v>
      </c>
      <c r="D87" s="25"/>
      <c r="E87" s="25"/>
    </row>
    <row r="88" spans="1:5" s="15" customFormat="1" ht="12.95" customHeight="1">
      <c r="A88" s="25" t="s">
        <v>474</v>
      </c>
      <c r="B88" s="25"/>
      <c r="C88" s="25" t="s">
        <v>475</v>
      </c>
      <c r="D88" s="25"/>
      <c r="E88" s="25"/>
    </row>
    <row r="89" spans="1:5" s="15" customFormat="1" ht="12.95" customHeight="1">
      <c r="A89" s="25" t="s">
        <v>476</v>
      </c>
      <c r="B89" s="25"/>
      <c r="C89" s="25" t="s">
        <v>473</v>
      </c>
      <c r="D89" s="25"/>
      <c r="E89" s="25"/>
    </row>
    <row r="90" spans="1:5" s="15" customFormat="1" ht="12.95" customHeight="1">
      <c r="A90" s="25" t="s">
        <v>477</v>
      </c>
      <c r="B90" s="25"/>
      <c r="C90" s="25" t="s">
        <v>473</v>
      </c>
      <c r="D90" s="25"/>
      <c r="E90" s="25"/>
    </row>
    <row r="91" spans="1:5" s="15" customFormat="1" ht="12.95" customHeight="1">
      <c r="A91" s="25" t="s">
        <v>478</v>
      </c>
      <c r="B91" s="25"/>
      <c r="C91" s="25" t="s">
        <v>479</v>
      </c>
      <c r="D91" s="25"/>
      <c r="E91" s="25"/>
    </row>
    <row r="92" spans="1:5" s="15" customFormat="1" ht="12.95" customHeight="1">
      <c r="A92" s="25" t="s">
        <v>109</v>
      </c>
      <c r="B92" s="25"/>
      <c r="C92" s="25" t="s">
        <v>480</v>
      </c>
      <c r="D92" s="25"/>
      <c r="E92" s="25"/>
    </row>
    <row r="93" spans="1:5" s="15" customFormat="1" ht="12.95" customHeight="1">
      <c r="A93" s="25" t="s">
        <v>481</v>
      </c>
      <c r="B93" s="25"/>
      <c r="C93" s="25" t="s">
        <v>482</v>
      </c>
      <c r="D93" s="25"/>
      <c r="E93" s="25"/>
    </row>
    <row r="94" spans="1:5" s="15" customFormat="1" ht="12.95" customHeight="1">
      <c r="A94" s="25" t="s">
        <v>483</v>
      </c>
      <c r="B94" s="25"/>
      <c r="C94" s="25" t="s">
        <v>484</v>
      </c>
      <c r="D94" s="25"/>
      <c r="E94" s="25"/>
    </row>
    <row r="95" spans="1:5" s="15" customFormat="1" ht="12.95" customHeight="1">
      <c r="A95" s="25" t="s">
        <v>485</v>
      </c>
      <c r="B95" s="25"/>
      <c r="C95" s="25" t="s">
        <v>486</v>
      </c>
      <c r="D95" s="25"/>
      <c r="E95" s="25"/>
    </row>
    <row r="96" spans="1:5" s="15" customFormat="1" ht="12.95" customHeight="1">
      <c r="A96" s="25" t="s">
        <v>487</v>
      </c>
      <c r="B96" s="25"/>
      <c r="C96" s="25" t="s">
        <v>488</v>
      </c>
      <c r="D96" s="25"/>
      <c r="E96" s="25"/>
    </row>
    <row r="97" spans="1:5" s="15" customFormat="1" ht="12.95" customHeight="1">
      <c r="A97" s="25" t="s">
        <v>489</v>
      </c>
      <c r="B97" s="25"/>
      <c r="C97" s="25" t="s">
        <v>490</v>
      </c>
      <c r="D97" s="25"/>
      <c r="E97" s="25"/>
    </row>
    <row r="98" spans="1:5" s="15" customFormat="1" ht="12.95" customHeight="1">
      <c r="A98" s="25" t="s">
        <v>491</v>
      </c>
      <c r="B98" s="25"/>
      <c r="C98" s="25" t="s">
        <v>492</v>
      </c>
      <c r="D98" s="25"/>
      <c r="E98" s="25"/>
    </row>
    <row r="99" spans="1:5" s="15" customFormat="1" ht="12.95" customHeight="1">
      <c r="A99" s="25" t="s">
        <v>493</v>
      </c>
      <c r="B99" s="25"/>
      <c r="C99" s="25" t="s">
        <v>494</v>
      </c>
      <c r="D99" s="25"/>
      <c r="E99" s="25"/>
    </row>
    <row r="100" spans="1:5" s="15" customFormat="1" ht="12.95" customHeight="1">
      <c r="A100" s="25" t="s">
        <v>495</v>
      </c>
      <c r="B100" s="25"/>
      <c r="C100" s="25" t="s">
        <v>496</v>
      </c>
      <c r="D100" s="25"/>
      <c r="E100" s="25"/>
    </row>
    <row r="101" spans="1:5" s="15" customFormat="1" ht="12.95" customHeight="1">
      <c r="A101" s="25" t="s">
        <v>497</v>
      </c>
      <c r="B101" s="25"/>
      <c r="C101" s="25" t="s">
        <v>498</v>
      </c>
      <c r="D101" s="25"/>
      <c r="E101" s="25"/>
    </row>
    <row r="102" spans="1:5" s="15" customFormat="1" ht="12.95" customHeight="1">
      <c r="A102" s="25" t="s">
        <v>499</v>
      </c>
      <c r="B102" s="25"/>
      <c r="C102" s="25" t="s">
        <v>500</v>
      </c>
      <c r="D102" s="25"/>
      <c r="E102" s="25"/>
    </row>
    <row r="103" spans="1:5" s="15" customFormat="1" ht="12.95" customHeight="1">
      <c r="A103" s="25" t="s">
        <v>501</v>
      </c>
      <c r="B103" s="25"/>
      <c r="C103" s="25" t="s">
        <v>502</v>
      </c>
      <c r="D103" s="25"/>
      <c r="E103" s="25"/>
    </row>
    <row r="104" spans="1:5" s="15" customFormat="1" ht="12.95" customHeight="1">
      <c r="A104" s="25" t="s">
        <v>503</v>
      </c>
      <c r="B104" s="25"/>
      <c r="C104" s="25" t="s">
        <v>504</v>
      </c>
      <c r="D104" s="25"/>
      <c r="E104" s="25"/>
    </row>
    <row r="105" spans="1:5" s="15" customFormat="1" ht="12.95" customHeight="1">
      <c r="A105" s="25" t="s">
        <v>505</v>
      </c>
      <c r="B105" s="25"/>
      <c r="C105" s="25" t="s">
        <v>506</v>
      </c>
      <c r="D105" s="25"/>
      <c r="E105" s="25"/>
    </row>
    <row r="106" spans="1:5" s="15" customFormat="1" ht="12.95" customHeight="1">
      <c r="A106" s="25" t="s">
        <v>507</v>
      </c>
      <c r="B106" s="25"/>
      <c r="C106" s="25" t="s">
        <v>508</v>
      </c>
      <c r="D106" s="25"/>
      <c r="E106" s="25"/>
    </row>
    <row r="107" spans="1:5" s="15" customFormat="1" ht="12.95" customHeight="1">
      <c r="A107" s="25" t="s">
        <v>509</v>
      </c>
      <c r="B107" s="25"/>
      <c r="C107" s="25" t="s">
        <v>510</v>
      </c>
      <c r="D107" s="25"/>
      <c r="E107" s="25"/>
    </row>
    <row r="108" spans="1:5" s="15" customFormat="1" ht="12.95" customHeight="1">
      <c r="A108" s="25" t="s">
        <v>511</v>
      </c>
      <c r="B108" s="25"/>
      <c r="C108" s="25" t="s">
        <v>512</v>
      </c>
      <c r="D108" s="25"/>
      <c r="E108" s="25"/>
    </row>
    <row r="109" spans="1:5" s="15" customFormat="1" ht="12.95" customHeight="1">
      <c r="A109" s="25" t="s">
        <v>513</v>
      </c>
      <c r="B109" s="25"/>
      <c r="C109" s="25" t="s">
        <v>514</v>
      </c>
      <c r="D109" s="25"/>
      <c r="E109" s="25"/>
    </row>
    <row r="110" spans="1:5" s="15" customFormat="1" ht="12.95" customHeight="1">
      <c r="A110" s="25" t="s">
        <v>515</v>
      </c>
      <c r="B110" s="25"/>
      <c r="C110" s="25" t="s">
        <v>514</v>
      </c>
      <c r="D110" s="25"/>
      <c r="E110" s="25"/>
    </row>
    <row r="111" spans="1:5" s="15" customFormat="1" ht="12.95" customHeight="1">
      <c r="A111" s="25" t="s">
        <v>516</v>
      </c>
      <c r="B111" s="25"/>
      <c r="C111" s="25" t="s">
        <v>517</v>
      </c>
      <c r="D111" s="25"/>
      <c r="E111" s="25"/>
    </row>
    <row r="112" spans="1:5" s="15" customFormat="1" ht="12.95" customHeight="1">
      <c r="A112" s="25" t="s">
        <v>518</v>
      </c>
      <c r="B112" s="25"/>
      <c r="C112" s="25" t="s">
        <v>519</v>
      </c>
      <c r="D112" s="25"/>
      <c r="E112" s="25"/>
    </row>
    <row r="113" spans="1:5" s="15" customFormat="1" ht="12.95" customHeight="1">
      <c r="A113" s="25" t="s">
        <v>520</v>
      </c>
      <c r="B113" s="25"/>
      <c r="C113" s="25" t="s">
        <v>521</v>
      </c>
      <c r="D113" s="25"/>
      <c r="E113" s="25"/>
    </row>
    <row r="114" spans="1:5" s="15" customFormat="1" ht="12.95" customHeight="1">
      <c r="A114" s="25" t="s">
        <v>522</v>
      </c>
      <c r="B114" s="25"/>
      <c r="C114" s="25" t="s">
        <v>523</v>
      </c>
      <c r="D114" s="25"/>
      <c r="E114" s="25"/>
    </row>
    <row r="115" spans="1:5" s="15" customFormat="1" ht="12.95" customHeight="1">
      <c r="A115" s="25" t="s">
        <v>524</v>
      </c>
      <c r="B115" s="25"/>
      <c r="C115" s="25" t="s">
        <v>525</v>
      </c>
      <c r="D115" s="25"/>
      <c r="E115" s="25"/>
    </row>
    <row r="116" spans="1:5" s="15" customFormat="1" ht="12.95" customHeight="1">
      <c r="A116" s="25" t="s">
        <v>526</v>
      </c>
      <c r="B116" s="25"/>
      <c r="C116" s="25" t="s">
        <v>527</v>
      </c>
      <c r="D116" s="25"/>
      <c r="E116" s="25"/>
    </row>
    <row r="117" spans="1:5" s="15" customFormat="1" ht="12.95" customHeight="1">
      <c r="A117" s="25" t="s">
        <v>528</v>
      </c>
      <c r="B117" s="25"/>
      <c r="C117" s="25" t="s">
        <v>529</v>
      </c>
      <c r="D117" s="25"/>
      <c r="E117" s="25"/>
    </row>
    <row r="118" spans="1:5" s="15" customFormat="1" ht="12.95" customHeight="1">
      <c r="A118" s="25" t="s">
        <v>81</v>
      </c>
      <c r="B118" s="25"/>
      <c r="C118" s="25" t="s">
        <v>530</v>
      </c>
      <c r="D118" s="25"/>
      <c r="E118" s="25"/>
    </row>
    <row r="119" spans="1:5" s="15" customFormat="1" ht="12.95" customHeight="1">
      <c r="A119" s="25" t="s">
        <v>531</v>
      </c>
      <c r="B119" s="25"/>
      <c r="C119" s="25" t="s">
        <v>532</v>
      </c>
      <c r="D119" s="25"/>
      <c r="E119" s="25"/>
    </row>
    <row r="120" spans="1:5" s="15" customFormat="1" ht="12.95" customHeight="1">
      <c r="A120" s="25" t="s">
        <v>533</v>
      </c>
      <c r="B120" s="25"/>
      <c r="C120" s="25" t="s">
        <v>534</v>
      </c>
      <c r="D120" s="25"/>
      <c r="E120" s="25"/>
    </row>
    <row r="121" spans="1:5" s="15" customFormat="1" ht="12.95" customHeight="1">
      <c r="A121" s="25" t="s">
        <v>535</v>
      </c>
      <c r="B121" s="25"/>
      <c r="C121" s="25" t="s">
        <v>536</v>
      </c>
      <c r="D121" s="25"/>
      <c r="E121" s="25"/>
    </row>
    <row r="122" spans="1:5" s="15" customFormat="1" ht="12.95" customHeight="1">
      <c r="A122" s="25" t="s">
        <v>537</v>
      </c>
      <c r="B122" s="25"/>
      <c r="C122" s="25" t="s">
        <v>538</v>
      </c>
      <c r="D122" s="25"/>
      <c r="E122" s="25"/>
    </row>
    <row r="123" spans="1:5" s="15" customFormat="1" ht="12.95" customHeight="1">
      <c r="A123" s="25" t="s">
        <v>539</v>
      </c>
      <c r="B123" s="25"/>
      <c r="C123" s="25" t="s">
        <v>530</v>
      </c>
      <c r="D123" s="25"/>
      <c r="E123" s="25"/>
    </row>
    <row r="124" spans="1:5" s="15" customFormat="1" ht="12.95" customHeight="1">
      <c r="A124" s="25" t="s">
        <v>540</v>
      </c>
      <c r="B124" s="25"/>
      <c r="C124" s="25" t="s">
        <v>532</v>
      </c>
      <c r="D124" s="25"/>
      <c r="E124" s="25"/>
    </row>
    <row r="125" spans="1:5" s="15" customFormat="1" ht="12.95" customHeight="1">
      <c r="A125" s="25" t="s">
        <v>541</v>
      </c>
      <c r="B125" s="25"/>
      <c r="C125" s="25" t="s">
        <v>534</v>
      </c>
      <c r="D125" s="25"/>
      <c r="E125" s="25"/>
    </row>
    <row r="126" spans="1:5" s="15" customFormat="1" ht="12.95" customHeight="1">
      <c r="A126" s="25" t="s">
        <v>542</v>
      </c>
      <c r="B126" s="25"/>
      <c r="C126" s="25" t="s">
        <v>536</v>
      </c>
      <c r="D126" s="25"/>
      <c r="E126" s="25"/>
    </row>
    <row r="127" spans="1:5" s="15" customFormat="1" ht="12.95" customHeight="1">
      <c r="A127" s="25" t="s">
        <v>543</v>
      </c>
      <c r="B127" s="25"/>
      <c r="C127" s="25" t="s">
        <v>538</v>
      </c>
      <c r="D127" s="25"/>
      <c r="E127" s="25"/>
    </row>
    <row r="128" spans="1:5" s="15" customFormat="1" ht="12.95" customHeight="1">
      <c r="A128" s="25" t="s">
        <v>544</v>
      </c>
      <c r="B128" s="25"/>
      <c r="C128" s="25" t="s">
        <v>545</v>
      </c>
      <c r="D128" s="25"/>
      <c r="E128" s="25"/>
    </row>
    <row r="129" spans="1:5" s="15" customFormat="1" ht="12.95" customHeight="1">
      <c r="A129" s="25" t="s">
        <v>546</v>
      </c>
      <c r="B129" s="25"/>
      <c r="C129" s="25" t="s">
        <v>547</v>
      </c>
      <c r="D129" s="25"/>
      <c r="E129" s="25"/>
    </row>
    <row r="130" spans="1:5" s="15" customFormat="1" ht="12.95" customHeight="1">
      <c r="A130" s="25" t="s">
        <v>548</v>
      </c>
      <c r="B130" s="25"/>
      <c r="C130" s="25" t="s">
        <v>549</v>
      </c>
      <c r="D130" s="25"/>
      <c r="E130" s="25"/>
    </row>
    <row r="131" spans="1:5" s="15" customFormat="1" ht="12.95" customHeight="1">
      <c r="A131" s="25" t="s">
        <v>550</v>
      </c>
      <c r="B131" s="25"/>
      <c r="C131" s="25" t="s">
        <v>551</v>
      </c>
      <c r="D131" s="25"/>
      <c r="E131" s="25"/>
    </row>
    <row r="132" spans="1:5" s="15" customFormat="1" ht="12.95" customHeight="1">
      <c r="A132" s="25" t="s">
        <v>552</v>
      </c>
      <c r="B132" s="25"/>
      <c r="C132" s="25" t="s">
        <v>530</v>
      </c>
      <c r="D132" s="25"/>
      <c r="E132" s="25"/>
    </row>
    <row r="133" spans="1:5" s="15" customFormat="1" ht="12.95" customHeight="1">
      <c r="A133" s="25" t="s">
        <v>553</v>
      </c>
      <c r="B133" s="25"/>
      <c r="C133" s="25" t="s">
        <v>554</v>
      </c>
      <c r="D133" s="25"/>
      <c r="E133" s="25"/>
    </row>
    <row r="134" spans="1:5" s="15" customFormat="1" ht="12.95" customHeight="1">
      <c r="A134" s="25" t="s">
        <v>555</v>
      </c>
      <c r="B134" s="25"/>
      <c r="C134" s="25" t="s">
        <v>556</v>
      </c>
      <c r="D134" s="25"/>
      <c r="E134" s="25"/>
    </row>
    <row r="135" spans="1:5" s="15" customFormat="1" ht="12.95" customHeight="1">
      <c r="A135" s="25" t="s">
        <v>379</v>
      </c>
      <c r="B135" s="25"/>
      <c r="C135" s="25" t="s">
        <v>557</v>
      </c>
      <c r="D135" s="25"/>
      <c r="E135" s="25"/>
    </row>
    <row r="136" spans="1:5" s="15" customFormat="1" ht="12.95" customHeight="1">
      <c r="A136" s="25" t="s">
        <v>558</v>
      </c>
      <c r="B136" s="25"/>
      <c r="C136" s="25" t="s">
        <v>557</v>
      </c>
      <c r="D136" s="25"/>
      <c r="E136" s="25"/>
    </row>
    <row r="137" spans="1:5" s="15" customFormat="1" ht="12.95" customHeight="1">
      <c r="A137" s="25" t="s">
        <v>559</v>
      </c>
      <c r="B137" s="25"/>
      <c r="C137" s="25" t="s">
        <v>557</v>
      </c>
      <c r="D137" s="25"/>
      <c r="E137" s="25"/>
    </row>
    <row r="138" spans="1:5" s="15" customFormat="1" ht="12.95" customHeight="1">
      <c r="A138" s="25" t="s">
        <v>560</v>
      </c>
      <c r="B138" s="25"/>
      <c r="C138" s="25" t="s">
        <v>561</v>
      </c>
      <c r="D138" s="25"/>
      <c r="E138" s="25"/>
    </row>
    <row r="139" spans="1:5" s="15" customFormat="1" ht="12.95" customHeight="1">
      <c r="A139" s="25" t="s">
        <v>562</v>
      </c>
      <c r="B139" s="25"/>
      <c r="C139" s="25" t="s">
        <v>556</v>
      </c>
      <c r="D139" s="25"/>
      <c r="E139" s="25"/>
    </row>
    <row r="140" spans="1:5" s="15" customFormat="1" ht="12.95" customHeight="1">
      <c r="A140" s="25" t="s">
        <v>563</v>
      </c>
      <c r="B140" s="25"/>
      <c r="C140" s="25" t="s">
        <v>564</v>
      </c>
      <c r="D140" s="25"/>
      <c r="E140" s="25"/>
    </row>
    <row r="141" spans="1:5" s="15" customFormat="1" ht="12.95" customHeight="1">
      <c r="A141" s="25" t="s">
        <v>565</v>
      </c>
      <c r="B141" s="25"/>
      <c r="C141" s="25" t="s">
        <v>566</v>
      </c>
      <c r="D141" s="25"/>
      <c r="E141" s="25"/>
    </row>
    <row r="142" spans="1:5" s="15" customFormat="1" ht="12.95" customHeight="1">
      <c r="A142" s="25" t="s">
        <v>567</v>
      </c>
      <c r="B142" s="25"/>
      <c r="C142" s="25" t="s">
        <v>557</v>
      </c>
      <c r="D142" s="25"/>
      <c r="E142" s="25"/>
    </row>
    <row r="143" spans="1:5" s="15" customFormat="1" ht="12.95" customHeight="1">
      <c r="A143" s="25" t="s">
        <v>568</v>
      </c>
      <c r="B143" s="25"/>
      <c r="C143" s="25" t="s">
        <v>569</v>
      </c>
      <c r="D143" s="25"/>
      <c r="E143" s="25"/>
    </row>
    <row r="144" spans="1:5" s="15" customFormat="1" ht="12.95" customHeight="1">
      <c r="A144" s="25" t="s">
        <v>570</v>
      </c>
      <c r="B144" s="25"/>
      <c r="C144" s="25" t="s">
        <v>571</v>
      </c>
      <c r="D144" s="25"/>
      <c r="E144" s="25"/>
    </row>
    <row r="145" spans="1:5" s="15" customFormat="1" ht="12.95" customHeight="1">
      <c r="A145" s="25" t="s">
        <v>572</v>
      </c>
      <c r="B145" s="25"/>
      <c r="C145" s="25" t="s">
        <v>573</v>
      </c>
      <c r="D145" s="25"/>
      <c r="E145" s="25"/>
    </row>
    <row r="146" spans="1:5" s="15" customFormat="1" ht="12.95" customHeight="1">
      <c r="A146" s="25" t="s">
        <v>574</v>
      </c>
      <c r="B146" s="25"/>
      <c r="C146" s="25" t="s">
        <v>575</v>
      </c>
      <c r="D146" s="25"/>
      <c r="E146" s="25"/>
    </row>
    <row r="147" spans="1:5" s="15" customFormat="1" ht="12.95" customHeight="1">
      <c r="A147" s="25" t="s">
        <v>576</v>
      </c>
      <c r="B147" s="25"/>
      <c r="C147" s="25" t="s">
        <v>571</v>
      </c>
      <c r="D147" s="25"/>
      <c r="E147" s="25"/>
    </row>
    <row r="148" spans="1:5" s="15" customFormat="1" ht="12.95" customHeight="1">
      <c r="A148" s="25" t="s">
        <v>577</v>
      </c>
      <c r="B148" s="25"/>
      <c r="C148" s="25" t="s">
        <v>573</v>
      </c>
      <c r="D148" s="25"/>
      <c r="E148" s="25"/>
    </row>
    <row r="149" spans="1:5" s="15" customFormat="1" ht="12.95" customHeight="1">
      <c r="A149" s="25" t="s">
        <v>578</v>
      </c>
      <c r="B149" s="25"/>
      <c r="C149" s="25" t="s">
        <v>579</v>
      </c>
      <c r="D149" s="25"/>
      <c r="E149" s="25"/>
    </row>
    <row r="150" spans="1:5" s="15" customFormat="1" ht="12.95" customHeight="1">
      <c r="A150" s="25" t="s">
        <v>126</v>
      </c>
      <c r="B150" s="25"/>
      <c r="C150" s="25" t="s">
        <v>580</v>
      </c>
      <c r="D150" s="25"/>
      <c r="E150" s="25"/>
    </row>
    <row r="151" spans="1:5" s="15" customFormat="1" ht="12.95" customHeight="1">
      <c r="A151" s="25" t="s">
        <v>581</v>
      </c>
      <c r="B151" s="25"/>
      <c r="C151" s="25" t="s">
        <v>582</v>
      </c>
      <c r="D151" s="25"/>
      <c r="E151" s="25"/>
    </row>
    <row r="152" spans="1:5" s="15" customFormat="1" ht="12.95" customHeight="1">
      <c r="A152" s="25" t="s">
        <v>583</v>
      </c>
      <c r="B152" s="25"/>
      <c r="C152" s="25" t="s">
        <v>584</v>
      </c>
      <c r="D152" s="25"/>
      <c r="E152" s="25"/>
    </row>
    <row r="153" spans="1:5" s="15" customFormat="1" ht="12.95" customHeight="1">
      <c r="A153" s="25" t="s">
        <v>585</v>
      </c>
      <c r="B153" s="25"/>
      <c r="C153" s="25" t="s">
        <v>586</v>
      </c>
      <c r="D153" s="25"/>
      <c r="E153" s="25"/>
    </row>
    <row r="154" spans="1:5" s="15" customFormat="1" ht="12.95" customHeight="1">
      <c r="A154" s="25" t="s">
        <v>587</v>
      </c>
      <c r="B154" s="25"/>
      <c r="C154" s="25" t="s">
        <v>584</v>
      </c>
      <c r="D154" s="25"/>
      <c r="E154" s="25"/>
    </row>
    <row r="155" spans="1:5" s="15" customFormat="1" ht="12.95" customHeight="1">
      <c r="A155" s="25" t="s">
        <v>588</v>
      </c>
      <c r="B155" s="25"/>
      <c r="C155" s="25" t="s">
        <v>589</v>
      </c>
      <c r="D155" s="25"/>
      <c r="E155" s="25"/>
    </row>
    <row r="156" spans="1:5" s="15" customFormat="1" ht="12.95" customHeight="1">
      <c r="A156" s="25" t="s">
        <v>590</v>
      </c>
      <c r="B156" s="25"/>
      <c r="C156" s="25" t="s">
        <v>591</v>
      </c>
      <c r="D156" s="25"/>
      <c r="E156" s="25"/>
    </row>
    <row r="157" spans="1:5" s="15" customFormat="1" ht="12.95" customHeight="1">
      <c r="A157" s="25" t="s">
        <v>592</v>
      </c>
      <c r="B157" s="25"/>
      <c r="C157" s="25" t="s">
        <v>593</v>
      </c>
      <c r="D157" s="25"/>
      <c r="E157" s="25"/>
    </row>
    <row r="158" spans="1:5" s="15" customFormat="1" ht="12.95" customHeight="1">
      <c r="A158" s="25" t="s">
        <v>594</v>
      </c>
      <c r="B158" s="25"/>
      <c r="C158" s="25" t="s">
        <v>595</v>
      </c>
      <c r="D158" s="25"/>
      <c r="E158" s="25"/>
    </row>
    <row r="159" spans="1:5" s="15" customFormat="1" ht="12.95" customHeight="1">
      <c r="A159" s="25" t="s">
        <v>596</v>
      </c>
      <c r="B159" s="25"/>
      <c r="C159" s="25" t="s">
        <v>597</v>
      </c>
      <c r="D159" s="25"/>
      <c r="E159" s="25"/>
    </row>
    <row r="160" spans="1:5" s="15" customFormat="1" ht="12.95" customHeight="1">
      <c r="A160" s="25" t="s">
        <v>598</v>
      </c>
      <c r="B160" s="25"/>
      <c r="C160" s="25" t="s">
        <v>599</v>
      </c>
      <c r="D160" s="25"/>
      <c r="E160" s="25"/>
    </row>
    <row r="161" spans="1:5" s="15" customFormat="1" ht="12.95" customHeight="1">
      <c r="A161" s="25" t="s">
        <v>600</v>
      </c>
      <c r="B161" s="25"/>
      <c r="C161" s="25" t="s">
        <v>601</v>
      </c>
      <c r="D161" s="25"/>
      <c r="E161" s="25"/>
    </row>
    <row r="162" spans="1:5" s="15" customFormat="1" ht="12.95" customHeight="1">
      <c r="A162" s="25" t="s">
        <v>602</v>
      </c>
      <c r="B162" s="25"/>
      <c r="C162" s="25" t="s">
        <v>603</v>
      </c>
      <c r="D162" s="25"/>
      <c r="E162" s="25"/>
    </row>
    <row r="163" spans="1:5" s="15" customFormat="1" ht="12.95" customHeight="1">
      <c r="A163" s="25" t="s">
        <v>604</v>
      </c>
      <c r="B163" s="25"/>
      <c r="C163" s="25" t="s">
        <v>605</v>
      </c>
      <c r="D163" s="25"/>
      <c r="E163" s="25"/>
    </row>
    <row r="164" spans="1:5" s="15" customFormat="1" ht="12.95" customHeight="1">
      <c r="A164" s="25" t="s">
        <v>606</v>
      </c>
      <c r="B164" s="25"/>
      <c r="C164" s="25" t="s">
        <v>597</v>
      </c>
      <c r="D164" s="25"/>
      <c r="E164" s="25"/>
    </row>
    <row r="165" spans="1:5" s="15" customFormat="1" ht="12.95" customHeight="1">
      <c r="A165" s="25" t="s">
        <v>607</v>
      </c>
      <c r="B165" s="25"/>
      <c r="C165" s="25" t="s">
        <v>599</v>
      </c>
      <c r="D165" s="25"/>
      <c r="E165" s="25"/>
    </row>
    <row r="166" spans="1:5" s="15" customFormat="1" ht="12.95" customHeight="1">
      <c r="A166" s="25" t="s">
        <v>608</v>
      </c>
      <c r="B166" s="25"/>
      <c r="C166" s="25" t="s">
        <v>601</v>
      </c>
      <c r="D166" s="25"/>
      <c r="E166" s="25"/>
    </row>
    <row r="167" spans="1:5" s="15" customFormat="1" ht="12.95" customHeight="1">
      <c r="A167" s="25" t="s">
        <v>609</v>
      </c>
      <c r="B167" s="25"/>
      <c r="C167" s="25" t="s">
        <v>610</v>
      </c>
      <c r="D167" s="25"/>
      <c r="E167" s="25"/>
    </row>
    <row r="168" spans="1:5" s="15" customFormat="1" ht="12.95" customHeight="1">
      <c r="A168" s="25" t="s">
        <v>611</v>
      </c>
      <c r="B168" s="25"/>
      <c r="C168" s="25" t="s">
        <v>610</v>
      </c>
      <c r="D168" s="25"/>
      <c r="E168" s="25"/>
    </row>
    <row r="169" spans="1:5" s="15" customFormat="1" ht="12.95" customHeight="1">
      <c r="A169" s="25" t="s">
        <v>612</v>
      </c>
      <c r="B169" s="25"/>
      <c r="C169" s="25" t="s">
        <v>613</v>
      </c>
      <c r="D169" s="25"/>
      <c r="E169" s="25"/>
    </row>
    <row r="170" spans="1:5" s="15" customFormat="1" ht="12.95" customHeight="1">
      <c r="A170" s="25" t="s">
        <v>614</v>
      </c>
      <c r="B170" s="25"/>
      <c r="C170" s="25" t="s">
        <v>615</v>
      </c>
      <c r="D170" s="25"/>
      <c r="E170" s="25"/>
    </row>
    <row r="171" spans="1:5" s="15" customFormat="1" ht="12.95" customHeight="1">
      <c r="A171" s="25" t="s">
        <v>616</v>
      </c>
      <c r="B171" s="25"/>
      <c r="C171" s="25" t="s">
        <v>617</v>
      </c>
      <c r="D171" s="25"/>
      <c r="E171" s="25"/>
    </row>
    <row r="172" spans="1:5" s="15" customFormat="1" ht="12.95" customHeight="1">
      <c r="A172" s="25" t="s">
        <v>618</v>
      </c>
      <c r="B172" s="25"/>
      <c r="C172" s="25" t="s">
        <v>619</v>
      </c>
      <c r="D172" s="25"/>
      <c r="E172" s="25"/>
    </row>
    <row r="173" spans="1:5" s="15" customFormat="1" ht="12.95" customHeight="1">
      <c r="A173" s="25" t="s">
        <v>243</v>
      </c>
      <c r="B173" s="25"/>
      <c r="C173" s="25" t="s">
        <v>161</v>
      </c>
      <c r="D173" s="25"/>
      <c r="E173" s="25"/>
    </row>
    <row r="174" spans="1:5" s="15" customFormat="1" ht="12.95" customHeight="1">
      <c r="A174" s="25" t="s">
        <v>620</v>
      </c>
      <c r="B174" s="25"/>
      <c r="C174" s="25" t="s">
        <v>621</v>
      </c>
      <c r="D174" s="25"/>
      <c r="E174" s="25"/>
    </row>
    <row r="175" spans="1:5" s="15" customFormat="1" ht="12.95" customHeight="1">
      <c r="A175" s="25" t="s">
        <v>622</v>
      </c>
      <c r="B175" s="25"/>
      <c r="C175" s="25" t="s">
        <v>623</v>
      </c>
      <c r="D175" s="25"/>
      <c r="E175" s="25"/>
    </row>
    <row r="176" spans="1:5" s="15" customFormat="1" ht="12.95" customHeight="1">
      <c r="A176" s="25" t="s">
        <v>624</v>
      </c>
      <c r="B176" s="25"/>
      <c r="C176" s="25" t="s">
        <v>625</v>
      </c>
      <c r="D176" s="25"/>
      <c r="E176" s="25"/>
    </row>
    <row r="177" spans="1:5" s="15" customFormat="1" ht="12.95" customHeight="1">
      <c r="A177" s="25" t="s">
        <v>626</v>
      </c>
      <c r="B177" s="25"/>
      <c r="C177" s="25" t="s">
        <v>627</v>
      </c>
      <c r="D177" s="25"/>
      <c r="E177" s="25"/>
    </row>
    <row r="178" spans="1:5" s="15" customFormat="1" ht="12.95" customHeight="1">
      <c r="A178" s="25" t="s">
        <v>628</v>
      </c>
      <c r="B178" s="25"/>
      <c r="C178" s="25" t="s">
        <v>629</v>
      </c>
      <c r="D178" s="25"/>
      <c r="E178" s="25"/>
    </row>
    <row r="179" spans="1:5" s="15" customFormat="1" ht="12.95" customHeight="1">
      <c r="A179" s="25" t="s">
        <v>630</v>
      </c>
      <c r="B179" s="25"/>
      <c r="C179" s="25" t="s">
        <v>631</v>
      </c>
      <c r="D179" s="25"/>
      <c r="E179" s="25"/>
    </row>
    <row r="180" spans="1:5" s="15" customFormat="1" ht="12.95" customHeight="1">
      <c r="A180" s="25" t="s">
        <v>632</v>
      </c>
      <c r="B180" s="25"/>
      <c r="C180" s="25" t="s">
        <v>633</v>
      </c>
      <c r="D180" s="25"/>
      <c r="E180" s="25"/>
    </row>
    <row r="181" spans="1:5" s="15" customFormat="1" ht="12.95" customHeight="1">
      <c r="A181" s="25" t="s">
        <v>634</v>
      </c>
      <c r="B181" s="25"/>
      <c r="C181" s="25" t="s">
        <v>635</v>
      </c>
      <c r="D181" s="25"/>
      <c r="E181" s="25"/>
    </row>
    <row r="182" spans="1:5" s="15" customFormat="1" ht="12.95" customHeight="1">
      <c r="A182" s="25" t="s">
        <v>636</v>
      </c>
      <c r="B182" s="25"/>
      <c r="C182" s="25" t="s">
        <v>637</v>
      </c>
      <c r="D182" s="25"/>
      <c r="E182" s="25"/>
    </row>
    <row r="183" spans="1:5" s="15" customFormat="1" ht="12.95" customHeight="1">
      <c r="A183" s="25" t="s">
        <v>638</v>
      </c>
      <c r="B183" s="25"/>
      <c r="C183" s="25" t="s">
        <v>639</v>
      </c>
      <c r="D183" s="25"/>
      <c r="E183" s="25"/>
    </row>
    <row r="184" spans="1:5" s="15" customFormat="1" ht="12.95" customHeight="1">
      <c r="A184" s="25" t="s">
        <v>640</v>
      </c>
      <c r="B184" s="25"/>
      <c r="C184" s="25" t="s">
        <v>641</v>
      </c>
      <c r="D184" s="25"/>
      <c r="E184" s="25"/>
    </row>
    <row r="185" spans="1:5" s="15" customFormat="1" ht="12.95" customHeight="1">
      <c r="A185" s="25" t="s">
        <v>642</v>
      </c>
      <c r="B185" s="25"/>
      <c r="C185" s="25" t="s">
        <v>643</v>
      </c>
      <c r="D185" s="25"/>
      <c r="E185" s="25"/>
    </row>
    <row r="186" spans="1:5" s="15" customFormat="1" ht="12.95" customHeight="1">
      <c r="A186" s="25" t="s">
        <v>644</v>
      </c>
      <c r="B186" s="25"/>
      <c r="C186" s="25" t="s">
        <v>645</v>
      </c>
      <c r="D186" s="25"/>
      <c r="E186" s="25"/>
    </row>
    <row r="187" spans="1:5" s="15" customFormat="1" ht="12.95" customHeight="1">
      <c r="A187" s="25" t="s">
        <v>646</v>
      </c>
      <c r="B187" s="25"/>
      <c r="C187" s="25" t="s">
        <v>647</v>
      </c>
      <c r="D187" s="25"/>
      <c r="E187" s="25"/>
    </row>
    <row r="188" spans="1:5" s="15" customFormat="1" ht="12.95" customHeight="1">
      <c r="A188" s="25" t="s">
        <v>648</v>
      </c>
      <c r="B188" s="25"/>
      <c r="C188" s="25" t="s">
        <v>649</v>
      </c>
      <c r="D188" s="25"/>
      <c r="E188" s="25"/>
    </row>
    <row r="189" spans="1:5" s="15" customFormat="1" ht="12.95" customHeight="1">
      <c r="A189" s="25" t="s">
        <v>650</v>
      </c>
      <c r="B189" s="25"/>
      <c r="C189" s="25" t="s">
        <v>651</v>
      </c>
      <c r="D189" s="25"/>
      <c r="E189" s="25"/>
    </row>
    <row r="190" spans="1:5" s="15" customFormat="1" ht="12.95" customHeight="1">
      <c r="A190" s="25" t="s">
        <v>652</v>
      </c>
      <c r="B190" s="25"/>
      <c r="C190" s="25" t="s">
        <v>653</v>
      </c>
      <c r="D190" s="25"/>
      <c r="E190" s="25"/>
    </row>
    <row r="191" spans="1:5" s="15" customFormat="1" ht="26.1" customHeight="1">
      <c r="A191" s="25" t="s">
        <v>654</v>
      </c>
      <c r="B191" s="25"/>
      <c r="C191" s="25" t="s">
        <v>655</v>
      </c>
      <c r="D191" s="25"/>
      <c r="E191" s="25"/>
    </row>
    <row r="192" spans="1:5" s="15" customFormat="1" ht="12.95" customHeight="1">
      <c r="A192" s="25" t="s">
        <v>656</v>
      </c>
      <c r="B192" s="25"/>
      <c r="C192" s="25" t="s">
        <v>657</v>
      </c>
      <c r="D192" s="25"/>
      <c r="E192" s="25"/>
    </row>
    <row r="193" spans="1:5" s="15" customFormat="1" ht="12.95" customHeight="1">
      <c r="A193" s="25" t="s">
        <v>658</v>
      </c>
      <c r="B193" s="25"/>
      <c r="C193" s="25" t="s">
        <v>659</v>
      </c>
      <c r="D193" s="25"/>
      <c r="E193" s="25"/>
    </row>
    <row r="194" spans="1:5" s="15" customFormat="1" ht="12.95" customHeight="1">
      <c r="A194" s="25" t="s">
        <v>660</v>
      </c>
      <c r="B194" s="25"/>
      <c r="C194" s="25" t="s">
        <v>661</v>
      </c>
      <c r="D194" s="25"/>
      <c r="E194" s="25"/>
    </row>
    <row r="195" spans="1:5" s="15" customFormat="1" ht="12.95" customHeight="1">
      <c r="A195" s="25" t="s">
        <v>662</v>
      </c>
      <c r="B195" s="25"/>
      <c r="C195" s="25" t="s">
        <v>663</v>
      </c>
      <c r="D195" s="25"/>
      <c r="E195" s="25"/>
    </row>
    <row r="196" spans="1:5" s="15" customFormat="1" ht="12.95" customHeight="1">
      <c r="A196" s="25" t="s">
        <v>664</v>
      </c>
      <c r="B196" s="25"/>
      <c r="C196" s="25" t="s">
        <v>665</v>
      </c>
      <c r="D196" s="25"/>
      <c r="E196" s="25"/>
    </row>
    <row r="197" spans="1:5" s="15" customFormat="1" ht="12.95" customHeight="1">
      <c r="A197" s="25" t="s">
        <v>666</v>
      </c>
      <c r="B197" s="25"/>
      <c r="C197" s="25" t="s">
        <v>667</v>
      </c>
      <c r="D197" s="25"/>
      <c r="E197" s="25"/>
    </row>
    <row r="198" spans="1:5" s="15" customFormat="1" ht="12.95" customHeight="1">
      <c r="A198" s="25" t="s">
        <v>668</v>
      </c>
      <c r="B198" s="25"/>
      <c r="C198" s="25" t="s">
        <v>669</v>
      </c>
      <c r="D198" s="25"/>
      <c r="E198" s="25"/>
    </row>
    <row r="199" spans="1:5" s="15" customFormat="1" ht="12.95" customHeight="1">
      <c r="A199" s="25" t="s">
        <v>670</v>
      </c>
      <c r="B199" s="25"/>
      <c r="C199" s="25" t="s">
        <v>671</v>
      </c>
      <c r="D199" s="25"/>
      <c r="E199" s="25"/>
    </row>
    <row r="200" spans="1:5" s="15" customFormat="1" ht="26.1" customHeight="1">
      <c r="A200" s="25" t="s">
        <v>672</v>
      </c>
      <c r="B200" s="25"/>
      <c r="C200" s="25" t="s">
        <v>673</v>
      </c>
      <c r="D200" s="25"/>
      <c r="E200" s="25"/>
    </row>
  </sheetData>
  <mergeCells count="297"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1:E1"/>
    <mergeCell ref="F1:I5"/>
    <mergeCell ref="J1:O1"/>
    <mergeCell ref="A2:E2"/>
    <mergeCell ref="J2:O5"/>
    <mergeCell ref="A3:E3"/>
    <mergeCell ref="A4:E4"/>
    <mergeCell ref="A5:E5"/>
    <mergeCell ref="A56:B5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2024-05-08T20:45:22Z</dcterms:modified>
</cp:coreProperties>
</file>